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30" windowHeight="10730" tabRatio="797" firstSheet="38" activeTab="38"/>
  </bookViews>
  <sheets>
    <sheet name="说明" sheetId="73" state="hidden" r:id="rId1"/>
    <sheet name="封面" sheetId="1" state="hidden" r:id="rId2"/>
    <sheet name="目录" sheetId="2" state="hidden" r:id="rId3"/>
    <sheet name="3流资总" sheetId="5" state="hidden" r:id="rId4"/>
    <sheet name="3.1货币总" sheetId="7" state="hidden" r:id="rId5"/>
    <sheet name="3.1.1现金" sheetId="6" state="hidden" r:id="rId6"/>
    <sheet name="3.1.2银行存款" sheetId="8" state="hidden" r:id="rId7"/>
    <sheet name="3.1.3其他货币" sheetId="9" state="hidden" r:id="rId8"/>
    <sheet name="3.2交易金融" sheetId="10" state="hidden" r:id="rId9"/>
    <sheet name="3.3衍生金融" sheetId="11" state="hidden" r:id="rId10"/>
    <sheet name="3.4应收票据" sheetId="12" state="hidden" r:id="rId11"/>
    <sheet name="3.5应收账款" sheetId="13" state="hidden" r:id="rId12"/>
    <sheet name="3.6应收融资" sheetId="14" state="hidden" r:id="rId13"/>
    <sheet name="3.7预付款项" sheetId="17" state="hidden" r:id="rId14"/>
    <sheet name="3.8其他应收" sheetId="16" state="hidden" r:id="rId15"/>
    <sheet name="3.9存货" sheetId="18" state="hidden" r:id="rId16"/>
    <sheet name="3.9.1材料采购" sheetId="19" state="hidden" r:id="rId17"/>
    <sheet name="3.9.2原材料" sheetId="21" state="hidden" r:id="rId18"/>
    <sheet name="3.9.3在产品" sheetId="22" state="hidden" r:id="rId19"/>
    <sheet name="3.9.4产成品" sheetId="23" state="hidden" r:id="rId20"/>
    <sheet name="3.9.5委托加工" sheetId="24" state="hidden" r:id="rId21"/>
    <sheet name="3.9.6包装低值" sheetId="25" state="hidden" r:id="rId22"/>
    <sheet name="3.10合同资产" sheetId="15" state="hidden" r:id="rId23"/>
    <sheet name="3.11持有待售" sheetId="20" state="hidden" r:id="rId24"/>
    <sheet name="3.12-1年到期" sheetId="26" state="hidden" r:id="rId25"/>
    <sheet name="3.13其他流动" sheetId="27" state="hidden" r:id="rId26"/>
    <sheet name="4非流资总" sheetId="28" state="hidden" r:id="rId27"/>
    <sheet name="4.1债权投资" sheetId="29" state="hidden" r:id="rId28"/>
    <sheet name="4.2其他债权" sheetId="35" state="hidden" r:id="rId29"/>
    <sheet name="4.3长期应收" sheetId="38" state="hidden" r:id="rId30"/>
    <sheet name="4.4长期股权" sheetId="39" state="hidden" r:id="rId31"/>
    <sheet name="4.5权益工具" sheetId="40" state="hidden" r:id="rId32"/>
    <sheet name="4.6其他金融" sheetId="37" state="hidden" r:id="rId33"/>
    <sheet name="4.7投资性房地产" sheetId="36" state="hidden" r:id="rId34"/>
    <sheet name="4.8固资汇总" sheetId="41" state="hidden" r:id="rId35"/>
    <sheet name="4.8.1.1房屋" sheetId="42" state="hidden" r:id="rId36"/>
    <sheet name="4.8.1.2构筑物" sheetId="44" state="hidden" r:id="rId37"/>
    <sheet name="4.8.1.3管沟" sheetId="59" state="hidden" r:id="rId38"/>
    <sheet name="实物资产" sheetId="43" r:id="rId39"/>
    <sheet name="机器设备-危废物资" sheetId="81" state="hidden" r:id="rId40"/>
    <sheet name="机器设备-催化剂模块" sheetId="82" state="hidden" r:id="rId41"/>
    <sheet name="4.8.2.2运输设备" sheetId="45" state="hidden" r:id="rId42"/>
    <sheet name="4.8.2.3电子设备" sheetId="46" state="hidden" r:id="rId43"/>
    <sheet name="4.8.2.4其他设备" sheetId="47" state="hidden" r:id="rId44"/>
    <sheet name="4.9在建工程" sheetId="54" state="hidden" r:id="rId45"/>
    <sheet name="4.9.1建筑工程" sheetId="53" state="hidden" r:id="rId46"/>
    <sheet name="4.9.2设备工程" sheetId="52" state="hidden" r:id="rId47"/>
    <sheet name="4.9.3其他工程" sheetId="60" state="hidden" r:id="rId48"/>
    <sheet name="4.13无形资产" sheetId="51" state="hidden" r:id="rId49"/>
    <sheet name="4.13.1土地使用权" sheetId="50" state="hidden" r:id="rId50"/>
    <sheet name="4.13.2其他无形" sheetId="49" state="hidden" r:id="rId51"/>
    <sheet name="4.14开发支出" sheetId="48" state="hidden" r:id="rId52"/>
    <sheet name="4.15商誉" sheetId="58" state="hidden" r:id="rId53"/>
    <sheet name="4.16长期待摊" sheetId="57" state="hidden" r:id="rId54"/>
    <sheet name="4.17递延资产" sheetId="56" state="hidden" r:id="rId55"/>
    <sheet name="4.18其他非流资" sheetId="55" state="hidden" r:id="rId56"/>
    <sheet name="5流负总" sheetId="30" state="hidden" r:id="rId57"/>
    <sheet name="5.1短借款" sheetId="65" state="hidden" r:id="rId58"/>
    <sheet name="5.2交易金融负债" sheetId="64" state="hidden" r:id="rId59"/>
    <sheet name="5.3衍生金融负债" sheetId="63" state="hidden" r:id="rId60"/>
    <sheet name="5.4应付票据" sheetId="62" state="hidden" r:id="rId61"/>
    <sheet name="5.5应付账款" sheetId="61" state="hidden" r:id="rId62"/>
    <sheet name="5.6预收款" sheetId="31" state="hidden" r:id="rId63"/>
    <sheet name="5.7合同债" sheetId="74" state="hidden" r:id="rId64"/>
    <sheet name="5.8应付薪酬" sheetId="75" state="hidden" r:id="rId65"/>
    <sheet name="5.9应交税" sheetId="76" state="hidden" r:id="rId66"/>
    <sheet name="5.10其他应付" sheetId="77" state="hidden" r:id="rId67"/>
    <sheet name="5.11持有待售负债" sheetId="78" state="hidden" r:id="rId68"/>
    <sheet name="5.12年内到期非流负债" sheetId="79" state="hidden" r:id="rId69"/>
    <sheet name="5.13其他流负债" sheetId="80" state="hidden" r:id="rId70"/>
    <sheet name="6非流负总" sheetId="32" state="hidden" r:id="rId71"/>
    <sheet name="6.1长期借款" sheetId="33" state="hidden" r:id="rId72"/>
    <sheet name="6.2应付债券" sheetId="66" state="hidden" r:id="rId73"/>
    <sheet name="6.3租赁负债" sheetId="67" state="hidden" r:id="rId74"/>
    <sheet name="6.4长期应付" sheetId="68" state="hidden" r:id="rId75"/>
    <sheet name="6.5预计负债" sheetId="69" state="hidden" r:id="rId76"/>
    <sheet name="6.6递延收益" sheetId="70" state="hidden" r:id="rId77"/>
    <sheet name="6.7递延税负" sheetId="71" state="hidden" r:id="rId78"/>
    <sheet name="6.8其他非流负债" sheetId="72" state="hidden" r:id="rId79"/>
  </sheets>
  <definedNames>
    <definedName name="_xlnm._FilterDatabase" localSheetId="38" hidden="1">实物资产!$A$7:$AV$7</definedName>
    <definedName name="_xlnm.Print_Area" localSheetId="5">'3.1.1现金'!$A$1:$H$14</definedName>
    <definedName name="_xlnm.Print_Area" localSheetId="6">'3.1.2银行存款'!$A$1:$I$22</definedName>
    <definedName name="_xlnm.Print_Area" localSheetId="7">'3.1.3其他货币'!$A$1:$I$22</definedName>
    <definedName name="_xlnm.Print_Area" localSheetId="22">'3.10合同资产'!$A$1:$J$23</definedName>
    <definedName name="_xlnm.Print_Area" localSheetId="23">'3.11持有待售'!$A$1:$G$23</definedName>
    <definedName name="_xlnm.Print_Area" localSheetId="24">'3.12-1年到期'!$A$1:$J$23</definedName>
    <definedName name="_xlnm.Print_Area" localSheetId="25">'3.13其他流动'!$A$1:$H$23</definedName>
    <definedName name="_xlnm.Print_Area" localSheetId="4">'3.1货币总'!$A$1:$F$15</definedName>
    <definedName name="_xlnm.Print_Area" localSheetId="8">'3.2交易金融'!$A$1:$J$22</definedName>
    <definedName name="_xlnm.Print_Area" localSheetId="9">'3.3衍生金融'!$A$1:$J$22</definedName>
    <definedName name="_xlnm.Print_Area" localSheetId="10">'3.4应收票据'!$A$1:$L$23</definedName>
    <definedName name="_xlnm.Print_Area" localSheetId="11">'3.5应收账款'!$A$1:$J$23</definedName>
    <definedName name="_xlnm.Print_Area" localSheetId="12">'3.6应收融资'!$A$1:$J$21</definedName>
    <definedName name="_xlnm.Print_Area" localSheetId="13">'3.7预付款项'!$A$1:$J$23</definedName>
    <definedName name="_xlnm.Print_Area" localSheetId="14">'3.8其他应收'!$A$1:$J$23</definedName>
    <definedName name="_xlnm.Print_Area" localSheetId="16">'3.9.1材料采购'!$A$1:$M$23</definedName>
    <definedName name="_xlnm.Print_Area" localSheetId="17">'3.9.2原材料'!$A$1:$L$23</definedName>
    <definedName name="_xlnm.Print_Area" localSheetId="18">'3.9.3在产品'!$A$1:$L$23</definedName>
    <definedName name="_xlnm.Print_Area" localSheetId="19">'3.9.4产成品'!$A$1:$L$23</definedName>
    <definedName name="_xlnm.Print_Area" localSheetId="20">'3.9.5委托加工'!$A$1:$L$23</definedName>
    <definedName name="_xlnm.Print_Area" localSheetId="21">'3.9.6包装低值'!$A$1:$L$23</definedName>
    <definedName name="_xlnm.Print_Area" localSheetId="15">'3.9存货'!$A$1:$F$18</definedName>
    <definedName name="_xlnm.Print_Area" localSheetId="3">'3流资总'!$A$1:$F$25</definedName>
    <definedName name="_xlnm.Print_Area" localSheetId="49">'4.13.1土地使用权'!$A$1:$O$24</definedName>
    <definedName name="_xlnm.Print_Area" localSheetId="50">'4.13.2其他无形'!$A$1:$K$24</definedName>
    <definedName name="_xlnm.Print_Area" localSheetId="48">'4.13无形资产'!$A$1:$F$15</definedName>
    <definedName name="_xlnm.Print_Area" localSheetId="51">'4.14开发支出'!$A$1:$H$22</definedName>
    <definedName name="_xlnm.Print_Area" localSheetId="52">'4.15商誉'!$A$1:$H$22</definedName>
    <definedName name="_xlnm.Print_Area" localSheetId="53">'4.16长期待摊'!$A$1:$J$22</definedName>
    <definedName name="_xlnm.Print_Area" localSheetId="54">'4.17递延资产'!$A$1:$H$22</definedName>
    <definedName name="_xlnm.Print_Area" localSheetId="55">'4.18其他非流资'!$A$1:$H$22</definedName>
    <definedName name="_xlnm.Print_Area" localSheetId="27">'4.1债权投资'!$A$1:$L$23</definedName>
    <definedName name="_xlnm.Print_Area" localSheetId="28">'4.2其他债权'!$A$1:$L$23</definedName>
    <definedName name="_xlnm.Print_Area" localSheetId="29">'4.3长期应收'!$A$1:$J$23</definedName>
    <definedName name="_xlnm.Print_Area" localSheetId="30">'4.4长期股权'!$A$1:$J$23</definedName>
    <definedName name="_xlnm.Print_Area" localSheetId="31">'4.5权益工具'!$A$1:$K$23</definedName>
    <definedName name="_xlnm.Print_Area" localSheetId="32">'4.6其他金融'!$A$1:$J$23</definedName>
    <definedName name="_xlnm.Print_Area" localSheetId="33">'4.7投资性房地产'!$A$1:$O$24</definedName>
    <definedName name="_xlnm.Print_Area" localSheetId="35">'4.8.1.1房屋'!$A$1:$O$24</definedName>
    <definedName name="_xlnm.Print_Area" localSheetId="36">'4.8.1.2构筑物'!$A$1:$O$24</definedName>
    <definedName name="_xlnm.Print_Area" localSheetId="37">'4.8.1.3管沟'!$A$1:$O$24</definedName>
    <definedName name="_xlnm.Print_Area" localSheetId="41">'4.8.2.2运输设备'!$A$1:$R$34</definedName>
    <definedName name="_xlnm.Print_Area" localSheetId="42">'4.8.2.3电子设备'!$A$1:$Q$34</definedName>
    <definedName name="_xlnm.Print_Area" localSheetId="43">'4.8.2.4其他设备'!$A$1:$Q$34</definedName>
    <definedName name="_xlnm.Print_Area" localSheetId="34">'4.8固资汇总'!$A$1:$J$22</definedName>
    <definedName name="_xlnm.Print_Area" localSheetId="45">'4.9.1建筑工程'!$A$1:$L$24</definedName>
    <definedName name="_xlnm.Print_Area" localSheetId="46">'4.9.2设备工程'!$A$1:$M$24</definedName>
    <definedName name="_xlnm.Print_Area" localSheetId="47">'4.9.3其他工程'!$A$1:$L$23</definedName>
    <definedName name="_xlnm.Print_Area" localSheetId="44">'4.9在建工程'!$A$1:$F$15</definedName>
    <definedName name="_xlnm.Print_Area" localSheetId="26">'4非流资总'!$A$1:$F$29</definedName>
    <definedName name="_xlnm.Print_Area" localSheetId="66">'5.10其他应付'!$A$1:$J$22</definedName>
    <definedName name="_xlnm.Print_Area" localSheetId="67">'5.11持有待售负债'!$A$1:$J$22</definedName>
    <definedName name="_xlnm.Print_Area" localSheetId="68">'5.12年内到期非流负债'!$A$1:$J$22</definedName>
    <definedName name="_xlnm.Print_Area" localSheetId="69">'5.13其他流负债'!$A$1:$J$22</definedName>
    <definedName name="_xlnm.Print_Area" localSheetId="57">'5.1短借款'!$A$1:$K$22</definedName>
    <definedName name="_xlnm.Print_Area" localSheetId="58">'5.2交易金融负债'!$A$1:$J$22</definedName>
    <definedName name="_xlnm.Print_Area" localSheetId="59">'5.3衍生金融负债'!$A$1:$J$22</definedName>
    <definedName name="_xlnm.Print_Area" localSheetId="60">'5.4应付票据'!$A$1:$K$22</definedName>
    <definedName name="_xlnm.Print_Area" localSheetId="61">'5.5应付账款'!$A$1:$J$22</definedName>
    <definedName name="_xlnm.Print_Area" localSheetId="62">'5.6预收款'!$A$1:$J$22</definedName>
    <definedName name="_xlnm.Print_Area" localSheetId="63">'5.7合同债'!$A$1:$J$22</definedName>
    <definedName name="_xlnm.Print_Area" localSheetId="64">'5.8应付薪酬'!$A$1:$J$22</definedName>
    <definedName name="_xlnm.Print_Area" localSheetId="65">'5.9应交税'!$A$1:$J$22</definedName>
    <definedName name="_xlnm.Print_Area" localSheetId="56">'5流负总'!$A$1:$F$25</definedName>
    <definedName name="_xlnm.Print_Area" localSheetId="71">'6.1长期借款'!$A$1:$L$22</definedName>
    <definedName name="_xlnm.Print_Area" localSheetId="72">'6.2应付债券'!$A$1:$L$22</definedName>
    <definedName name="_xlnm.Print_Area" localSheetId="73">'6.3租赁负债'!$A$1:$J$22</definedName>
    <definedName name="_xlnm.Print_Area" localSheetId="74">'6.4长期应付'!$A$1:$J$22</definedName>
    <definedName name="_xlnm.Print_Area" localSheetId="75">'6.5预计负债'!$A$1:$J$22</definedName>
    <definedName name="_xlnm.Print_Area" localSheetId="76">'6.6递延收益'!$A$1:$J$22</definedName>
    <definedName name="_xlnm.Print_Area" localSheetId="77">'6.7递延税负'!$A$1:$J$22</definedName>
    <definedName name="_xlnm.Print_Area" localSheetId="78">'6.8其他非流负债'!$A$1:$J$22</definedName>
    <definedName name="_xlnm.Print_Area" localSheetId="70">'6非流负总'!$A$1:$F$20</definedName>
    <definedName name="_xlnm.Print_Area" localSheetId="1">封面!$B$2:$L$24</definedName>
    <definedName name="_xlnm.Print_Area" localSheetId="40">'机器设备-催化剂模块'!$A$1:$S$15</definedName>
    <definedName name="_xlnm.Print_Area" localSheetId="39">'机器设备-危废物资'!$A$1:$S$41</definedName>
    <definedName name="_xlnm.Print_Area" localSheetId="2">目录!$B$1:$F$83</definedName>
    <definedName name="_xlnm.Print_Area" localSheetId="38">实物资产!$A$1:$T$19</definedName>
    <definedName name="_xlnm.Print_Titles" localSheetId="5">'3.1.1现金'!$1:$6</definedName>
    <definedName name="_xlnm.Print_Titles" localSheetId="6">'3.1.2银行存款'!$1:$6</definedName>
    <definedName name="_xlnm.Print_Titles" localSheetId="7">'3.1.3其他货币'!$1:$6</definedName>
    <definedName name="_xlnm.Print_Titles" localSheetId="22">'3.10合同资产'!$1:$6</definedName>
    <definedName name="_xlnm.Print_Titles" localSheetId="23">'3.11持有待售'!$1:$6</definedName>
    <definedName name="_xlnm.Print_Titles" localSheetId="24">'3.12-1年到期'!$1:$6</definedName>
    <definedName name="_xlnm.Print_Titles" localSheetId="8">'3.2交易金融'!$1:$6</definedName>
    <definedName name="_xlnm.Print_Titles" localSheetId="9">'3.3衍生金融'!$1:$6</definedName>
    <definedName name="_xlnm.Print_Titles" localSheetId="10">'3.4应收票据'!$1:$6</definedName>
    <definedName name="_xlnm.Print_Titles" localSheetId="11">'3.5应收账款'!$1:$6</definedName>
    <definedName name="_xlnm.Print_Titles" localSheetId="12">'3.6应收融资'!$1:$6</definedName>
    <definedName name="_xlnm.Print_Titles" localSheetId="13">'3.7预付款项'!$1:$6</definedName>
    <definedName name="_xlnm.Print_Titles" localSheetId="14">'3.8其他应收'!$1:$6</definedName>
    <definedName name="_xlnm.Print_Titles" localSheetId="16">'3.9.1材料采购'!$1:$6</definedName>
    <definedName name="_xlnm.Print_Titles" localSheetId="17">'3.9.2原材料'!$1:$6</definedName>
    <definedName name="_xlnm.Print_Titles" localSheetId="18">'3.9.3在产品'!$1:$6</definedName>
    <definedName name="_xlnm.Print_Titles" localSheetId="19">'3.9.4产成品'!$1:$6</definedName>
    <definedName name="_xlnm.Print_Titles" localSheetId="20">'3.9.5委托加工'!$1:$6</definedName>
    <definedName name="_xlnm.Print_Titles" localSheetId="21">'3.9.6包装低值'!$1:$6</definedName>
    <definedName name="_xlnm.Print_Titles" localSheetId="49">'4.13.1土地使用权'!$1:$7</definedName>
    <definedName name="_xlnm.Print_Titles" localSheetId="50">'4.13.2其他无形'!$1:$7</definedName>
    <definedName name="_xlnm.Print_Titles" localSheetId="51">'4.14开发支出'!$1:$7</definedName>
    <definedName name="_xlnm.Print_Titles" localSheetId="52">'4.15商誉'!$1:$7</definedName>
    <definedName name="_xlnm.Print_Titles" localSheetId="53">'4.16长期待摊'!$1:$7</definedName>
    <definedName name="_xlnm.Print_Titles" localSheetId="54">'4.17递延资产'!$1:$7</definedName>
    <definedName name="_xlnm.Print_Titles" localSheetId="55">'4.18其他非流资'!$1:$7</definedName>
    <definedName name="_xlnm.Print_Titles" localSheetId="27">'4.1债权投资'!$1:$6</definedName>
    <definedName name="_xlnm.Print_Titles" localSheetId="28">'4.2其他债权'!$1:$6</definedName>
    <definedName name="_xlnm.Print_Titles" localSheetId="29">'4.3长期应收'!$1:$6</definedName>
    <definedName name="_xlnm.Print_Titles" localSheetId="30">'4.4长期股权'!$1:$6</definedName>
    <definedName name="_xlnm.Print_Titles" localSheetId="31">'4.5权益工具'!$1:$6</definedName>
    <definedName name="_xlnm.Print_Titles" localSheetId="32">'4.6其他金融'!$1:$6</definedName>
    <definedName name="_xlnm.Print_Titles" localSheetId="33">'4.7投资性房地产'!$1:$7</definedName>
    <definedName name="_xlnm.Print_Titles" localSheetId="35">'4.8.1.1房屋'!$1:$7</definedName>
    <definedName name="_xlnm.Print_Titles" localSheetId="36">'4.8.1.2构筑物'!$1:$7</definedName>
    <definedName name="_xlnm.Print_Titles" localSheetId="37">'4.8.1.3管沟'!$1:$7</definedName>
    <definedName name="_xlnm.Print_Titles" localSheetId="41">'4.8.2.2运输设备'!$1:$7</definedName>
    <definedName name="_xlnm.Print_Titles" localSheetId="42">'4.8.2.3电子设备'!$1:$7</definedName>
    <definedName name="_xlnm.Print_Titles" localSheetId="43">'4.8.2.4其他设备'!$1:$7</definedName>
    <definedName name="_xlnm.Print_Titles" localSheetId="45">'4.9.1建筑工程'!$1:$7</definedName>
    <definedName name="_xlnm.Print_Titles" localSheetId="46">'4.9.2设备工程'!$1:$7</definedName>
    <definedName name="_xlnm.Print_Titles" localSheetId="47">'4.9.3其他工程'!$1:$6</definedName>
    <definedName name="_xlnm.Print_Titles" localSheetId="66">'5.10其他应付'!$1:$6</definedName>
    <definedName name="_xlnm.Print_Titles" localSheetId="67">'5.11持有待售负债'!$1:$6</definedName>
    <definedName name="_xlnm.Print_Titles" localSheetId="68">'5.12年内到期非流负债'!$1:$6</definedName>
    <definedName name="_xlnm.Print_Titles" localSheetId="69">'5.13其他流负债'!$1:$6</definedName>
    <definedName name="_xlnm.Print_Titles" localSheetId="57">'5.1短借款'!$1:$6</definedName>
    <definedName name="_xlnm.Print_Titles" localSheetId="58">'5.2交易金融负债'!$1:$6</definedName>
    <definedName name="_xlnm.Print_Titles" localSheetId="59">'5.3衍生金融负债'!$1:$6</definedName>
    <definedName name="_xlnm.Print_Titles" localSheetId="60">'5.4应付票据'!$1:$6</definedName>
    <definedName name="_xlnm.Print_Titles" localSheetId="61">'5.5应付账款'!$1:$6</definedName>
    <definedName name="_xlnm.Print_Titles" localSheetId="62">'5.6预收款'!$1:$6</definedName>
    <definedName name="_xlnm.Print_Titles" localSheetId="63">'5.7合同债'!$1:$6</definedName>
    <definedName name="_xlnm.Print_Titles" localSheetId="64">'5.8应付薪酬'!$1:$6</definedName>
    <definedName name="_xlnm.Print_Titles" localSheetId="65">'5.9应交税'!$1:$6</definedName>
    <definedName name="_xlnm.Print_Titles" localSheetId="71">'6.1长期借款'!$1:$6</definedName>
    <definedName name="_xlnm.Print_Titles" localSheetId="72">'6.2应付债券'!$1:$6</definedName>
    <definedName name="_xlnm.Print_Titles" localSheetId="74">'6.4长期应付'!$1:$6</definedName>
    <definedName name="_xlnm.Print_Titles" localSheetId="75">'6.5预计负债'!$1:$6</definedName>
    <definedName name="_xlnm.Print_Titles" localSheetId="76">'6.6递延收益'!$1:$6</definedName>
    <definedName name="_xlnm.Print_Titles" localSheetId="77">'6.7递延税负'!$1:$6</definedName>
    <definedName name="_xlnm.Print_Titles" localSheetId="78">'6.8其他非流负债'!$1:$6</definedName>
    <definedName name="_xlnm.Print_Titles" localSheetId="38">实物资产!$1:$7</definedName>
  </definedNames>
  <calcPr calcId="144525"/>
</workbook>
</file>

<file path=xl/comments1.xml><?xml version="1.0" encoding="utf-8"?>
<comments xmlns="http://schemas.openxmlformats.org/spreadsheetml/2006/main">
  <authors>
    <author>ChenJunfa</author>
  </authors>
  <commentList>
    <comment ref="F1" authorId="0">
      <text>
        <r>
          <rPr>
            <b/>
            <sz val="12"/>
            <color indexed="10"/>
            <rFont val="楷体"/>
            <charset val="134"/>
          </rPr>
          <t>此表为汇总表，自动生成，勿填列任何字符、勿更改任何内容！</t>
        </r>
      </text>
    </comment>
  </commentList>
</comments>
</file>

<file path=xl/comments2.xml><?xml version="1.0" encoding="utf-8"?>
<comments xmlns="http://schemas.openxmlformats.org/spreadsheetml/2006/main">
  <authors>
    <author>ChenJunfa</author>
  </authors>
  <commentList>
    <comment ref="F1" authorId="0">
      <text>
        <r>
          <rPr>
            <b/>
            <sz val="12"/>
            <color indexed="10"/>
            <rFont val="楷体"/>
            <charset val="134"/>
          </rPr>
          <t>此表为汇总表，自动生成，勿填列任何字符、勿更改任何内容！</t>
        </r>
      </text>
    </comment>
  </commentList>
</comments>
</file>

<file path=xl/comments3.xml><?xml version="1.0" encoding="utf-8"?>
<comments xmlns="http://schemas.openxmlformats.org/spreadsheetml/2006/main">
  <authors>
    <author>ChenJunfa</author>
  </authors>
  <commentList>
    <comment ref="F1" authorId="0">
      <text>
        <r>
          <rPr>
            <b/>
            <sz val="12"/>
            <color indexed="10"/>
            <rFont val="楷体"/>
            <charset val="134"/>
          </rPr>
          <t>此表为汇总表，自动生成，勿填列任何字符、勿更改任何内容！</t>
        </r>
      </text>
    </comment>
  </commentList>
</comments>
</file>

<file path=xl/comments4.xml><?xml version="1.0" encoding="utf-8"?>
<comments xmlns="http://schemas.openxmlformats.org/spreadsheetml/2006/main">
  <authors>
    <author>ChenJunfa</author>
  </authors>
  <commentList>
    <comment ref="F1" authorId="0">
      <text>
        <r>
          <rPr>
            <b/>
            <sz val="12"/>
            <color indexed="10"/>
            <rFont val="楷体"/>
            <charset val="134"/>
          </rPr>
          <t>此表为汇总表，自动生成，勿填列任何字符、勿更改任何内容！</t>
        </r>
      </text>
    </comment>
  </commentList>
</comments>
</file>

<file path=xl/comments5.xml><?xml version="1.0" encoding="utf-8"?>
<comments xmlns="http://schemas.openxmlformats.org/spreadsheetml/2006/main">
  <authors>
    <author>ChenJunfa</author>
  </authors>
  <commentList>
    <comment ref="J1" authorId="0">
      <text>
        <r>
          <rPr>
            <b/>
            <sz val="12"/>
            <color indexed="10"/>
            <rFont val="楷体"/>
            <charset val="134"/>
          </rPr>
          <t>此表为汇总表，自动生成，勿填列任何字符、勿更改任何内容！</t>
        </r>
      </text>
    </comment>
  </commentList>
</comments>
</file>

<file path=xl/comments6.xml><?xml version="1.0" encoding="utf-8"?>
<comments xmlns="http://schemas.openxmlformats.org/spreadsheetml/2006/main">
  <authors>
    <author>ChenJunfa</author>
  </authors>
  <commentList>
    <comment ref="F1" authorId="0">
      <text>
        <r>
          <rPr>
            <b/>
            <sz val="12"/>
            <color indexed="10"/>
            <rFont val="楷体"/>
            <charset val="134"/>
          </rPr>
          <t>此表为汇总表，自动生成，勿填列任何字符、勿更改任何内容！</t>
        </r>
      </text>
    </comment>
  </commentList>
</comments>
</file>

<file path=xl/comments7.xml><?xml version="1.0" encoding="utf-8"?>
<comments xmlns="http://schemas.openxmlformats.org/spreadsheetml/2006/main">
  <authors>
    <author>ChenJunfa</author>
  </authors>
  <commentList>
    <comment ref="F1" authorId="0">
      <text>
        <r>
          <rPr>
            <b/>
            <sz val="12"/>
            <color indexed="10"/>
            <rFont val="楷体"/>
            <charset val="134"/>
          </rPr>
          <t>此表为汇总表，自动生成，勿填列任何字符、勿更改任何内容！</t>
        </r>
      </text>
    </comment>
  </commentList>
</comments>
</file>

<file path=xl/comments8.xml><?xml version="1.0" encoding="utf-8"?>
<comments xmlns="http://schemas.openxmlformats.org/spreadsheetml/2006/main">
  <authors>
    <author>ChenJunfa</author>
  </authors>
  <commentList>
    <comment ref="F1" authorId="0">
      <text>
        <r>
          <rPr>
            <b/>
            <sz val="12"/>
            <color indexed="10"/>
            <rFont val="楷体"/>
            <charset val="134"/>
          </rPr>
          <t>此表为汇总表，自动生成，勿填列任何字符、勿更改任何内容！</t>
        </r>
      </text>
    </comment>
  </commentList>
</comments>
</file>

<file path=xl/comments9.xml><?xml version="1.0" encoding="utf-8"?>
<comments xmlns="http://schemas.openxmlformats.org/spreadsheetml/2006/main">
  <authors>
    <author>ChenJunfa</author>
  </authors>
  <commentList>
    <comment ref="F1" authorId="0">
      <text>
        <r>
          <rPr>
            <b/>
            <sz val="12"/>
            <color indexed="10"/>
            <rFont val="楷体"/>
            <charset val="134"/>
          </rPr>
          <t>此表为汇总表，自动生成，勿填列任何字符、勿更改任何内容！</t>
        </r>
      </text>
    </comment>
  </commentList>
</comments>
</file>

<file path=xl/sharedStrings.xml><?xml version="1.0" encoding="utf-8"?>
<sst xmlns="http://schemas.openxmlformats.org/spreadsheetml/2006/main" count="1817" uniqueCount="399">
  <si>
    <t>说明</t>
  </si>
  <si>
    <t>本模板文件根据财政部《关于修订印发合并财务报表格式（2019版）的通知》（财会〔2019〕16号，2019-09-19发布）制定，供评估项目相关人员参考。</t>
  </si>
  <si>
    <t>对于具体的评估项目（指已经明确评估的委托关系的项目），可以将此模板文件发送给相关当事人。</t>
  </si>
  <si>
    <t>上述相关当事人填表时，首先应当在“基本信息”电子表的“C4”单元格里填写A。此种情形下所有电子表的均为申报类电子表。</t>
  </si>
  <si>
    <t>所有涉及汇总的电子表，都设置了具有勾稽关系的链接和/或公式，建议这类表至少在最终定稿前不要输入任何字符或修改。</t>
  </si>
  <si>
    <t>只有在“基本信息”电子表的“C4”单元格里填写B时，所有电子表的会变为评估类电子表（表头、表号等符合相关评估规范）。</t>
  </si>
  <si>
    <t>拷贝本文件中已有单元格的公式时，建议采用选择性粘贴下的“公式”项，以免打乱了整个文件中各个单元格的格式。</t>
  </si>
  <si>
    <t>如果某电子表所列示的输入行不够填列，建议在填列前先行在标有数字序号最后一行前插入若干行，这样确保该表的汇总数不会漏掉插入行的结果。</t>
  </si>
  <si>
    <t>产权持有单位名称：</t>
  </si>
  <si>
    <t>法定代表人：</t>
  </si>
  <si>
    <t>产权持有单位填表人：</t>
  </si>
  <si>
    <t>填表日期：</t>
  </si>
  <si>
    <t>财务负责人：</t>
  </si>
  <si>
    <t>行号</t>
  </si>
  <si>
    <t>表名</t>
  </si>
  <si>
    <t>表号</t>
  </si>
  <si>
    <t>1</t>
  </si>
  <si>
    <t>3</t>
  </si>
  <si>
    <t>3-1</t>
  </si>
  <si>
    <t>3-1-1</t>
  </si>
  <si>
    <t>3-1-2</t>
  </si>
  <si>
    <t>3-1-3</t>
  </si>
  <si>
    <t>3-2</t>
  </si>
  <si>
    <t>3-3</t>
  </si>
  <si>
    <t>3-4</t>
  </si>
  <si>
    <t>3-5</t>
  </si>
  <si>
    <t>3-6</t>
  </si>
  <si>
    <t>3-7</t>
  </si>
  <si>
    <t>3-8</t>
  </si>
  <si>
    <t>3-9</t>
  </si>
  <si>
    <t>3-9-1</t>
  </si>
  <si>
    <t>3-9-2</t>
  </si>
  <si>
    <t>3-9-3</t>
  </si>
  <si>
    <t>3-9-4</t>
  </si>
  <si>
    <t>3-9-5</t>
  </si>
  <si>
    <t>3-9-6</t>
  </si>
  <si>
    <t>3-10</t>
  </si>
  <si>
    <t>3-11</t>
  </si>
  <si>
    <t>3-12</t>
  </si>
  <si>
    <t>3-13</t>
  </si>
  <si>
    <t>4</t>
  </si>
  <si>
    <t>4-1</t>
  </si>
  <si>
    <t>4-2</t>
  </si>
  <si>
    <t>4-3</t>
  </si>
  <si>
    <t>4-4</t>
  </si>
  <si>
    <t>4-5</t>
  </si>
  <si>
    <t>4-6</t>
  </si>
  <si>
    <t>4-7</t>
  </si>
  <si>
    <t>4-8</t>
  </si>
  <si>
    <t>4-8-1-1</t>
  </si>
  <si>
    <t>4-8-1-2</t>
  </si>
  <si>
    <t>4-8-1-3</t>
  </si>
  <si>
    <t>4-8-2-1</t>
  </si>
  <si>
    <t>4-8-2-2</t>
  </si>
  <si>
    <t>4-8-2-3</t>
  </si>
  <si>
    <t>4-8-2-4</t>
  </si>
  <si>
    <t>4-9</t>
  </si>
  <si>
    <t>4-9-1</t>
  </si>
  <si>
    <t>4-9-2</t>
  </si>
  <si>
    <t>4-9-3</t>
  </si>
  <si>
    <t>4-10</t>
  </si>
  <si>
    <t>4-11</t>
  </si>
  <si>
    <t>4-12</t>
  </si>
  <si>
    <t>4-13</t>
  </si>
  <si>
    <t>4-13-1</t>
  </si>
  <si>
    <t>4-13-2</t>
  </si>
  <si>
    <t>4-14</t>
  </si>
  <si>
    <t>4-15</t>
  </si>
  <si>
    <t>4-16</t>
  </si>
  <si>
    <t>4-17</t>
  </si>
  <si>
    <t>4-18</t>
  </si>
  <si>
    <t>5</t>
  </si>
  <si>
    <t>5-1</t>
  </si>
  <si>
    <t>5-2</t>
  </si>
  <si>
    <t>5-3</t>
  </si>
  <si>
    <t>5-4</t>
  </si>
  <si>
    <t>5-5</t>
  </si>
  <si>
    <t>5-6</t>
  </si>
  <si>
    <t>5-7</t>
  </si>
  <si>
    <t>5-8</t>
  </si>
  <si>
    <t>5-9</t>
  </si>
  <si>
    <t>5-10</t>
  </si>
  <si>
    <t>5-11</t>
  </si>
  <si>
    <t>5-12</t>
  </si>
  <si>
    <t>5-13</t>
  </si>
  <si>
    <t>6</t>
  </si>
  <si>
    <t>6-1</t>
  </si>
  <si>
    <t>6-2</t>
  </si>
  <si>
    <t>6-3</t>
  </si>
  <si>
    <t>6-4</t>
  </si>
  <si>
    <t>6-5</t>
  </si>
  <si>
    <t>6-6</t>
  </si>
  <si>
    <t>6-7</t>
  </si>
  <si>
    <t>6-8</t>
  </si>
  <si>
    <t>金额单位：人民币元</t>
  </si>
  <si>
    <t>被评估企业申报评估信息</t>
  </si>
  <si>
    <t>评估机构评估信息</t>
  </si>
  <si>
    <t>项目</t>
  </si>
  <si>
    <t>表</t>
  </si>
  <si>
    <t>账面值</t>
  </si>
  <si>
    <t>评估值</t>
  </si>
  <si>
    <t>评估增减值</t>
  </si>
  <si>
    <t>增减率</t>
  </si>
  <si>
    <t>审计结果</t>
  </si>
  <si>
    <t>结论</t>
  </si>
  <si>
    <t>号</t>
  </si>
  <si>
    <t>BV</t>
  </si>
  <si>
    <t>MV</t>
  </si>
  <si>
    <t>ZV=MV-BV</t>
  </si>
  <si>
    <t>ZV/BV</t>
  </si>
  <si>
    <t>合计</t>
  </si>
  <si>
    <t>货币资金类别</t>
  </si>
  <si>
    <t>序号</t>
  </si>
  <si>
    <t>存放部门</t>
  </si>
  <si>
    <t>币种</t>
  </si>
  <si>
    <t>备注</t>
  </si>
  <si>
    <t>财务部</t>
  </si>
  <si>
    <t>人民币</t>
  </si>
  <si>
    <t>存放银行</t>
  </si>
  <si>
    <t>银行账号</t>
  </si>
  <si>
    <t>其他货币资金类别</t>
  </si>
  <si>
    <t>凭据</t>
  </si>
  <si>
    <t>金融资产名称</t>
  </si>
  <si>
    <t>类别</t>
  </si>
  <si>
    <t>取得时间</t>
  </si>
  <si>
    <t>付款人</t>
  </si>
  <si>
    <t>承兑人</t>
  </si>
  <si>
    <t>票号</t>
  </si>
  <si>
    <t>出票日期</t>
  </si>
  <si>
    <t>到期日期</t>
  </si>
  <si>
    <t>账面余额合计</t>
  </si>
  <si>
    <t>减：坏账准备</t>
  </si>
  <si>
    <t>账面值合计</t>
  </si>
  <si>
    <t>债务人名称(结算对象)</t>
  </si>
  <si>
    <t>业务内容</t>
  </si>
  <si>
    <t>发生年月</t>
  </si>
  <si>
    <t>账龄</t>
  </si>
  <si>
    <t>应收类别</t>
  </si>
  <si>
    <t>收款单位(结算对象)</t>
  </si>
  <si>
    <t>材料采购/在途物资</t>
  </si>
  <si>
    <t>原材料</t>
  </si>
  <si>
    <t>在产品/半成品</t>
  </si>
  <si>
    <t>产成品/发出商品/库存商品</t>
  </si>
  <si>
    <t>委托加工物资</t>
  </si>
  <si>
    <t>包装物和低值易耗品/周转材料</t>
  </si>
  <si>
    <t>材料或物资品名及规格型号</t>
  </si>
  <si>
    <t>订单号</t>
  </si>
  <si>
    <t>单位</t>
  </si>
  <si>
    <t>单价</t>
  </si>
  <si>
    <t>数量</t>
  </si>
  <si>
    <t>减：跌价准备</t>
  </si>
  <si>
    <t>原材料名称及规格型号</t>
  </si>
  <si>
    <t>在产品/半成品名称及规格型号</t>
  </si>
  <si>
    <t>产品/商品名称及规格型号</t>
  </si>
  <si>
    <t>委托加工物资名称及规格型号</t>
  </si>
  <si>
    <t>包装物和低值易耗品等名称及规格型号</t>
  </si>
  <si>
    <t>付款客户(结算对象)</t>
  </si>
  <si>
    <t>合同编号</t>
  </si>
  <si>
    <t>持有待售资产名称</t>
  </si>
  <si>
    <t>减：减值准备</t>
  </si>
  <si>
    <t>项目或名称</t>
  </si>
  <si>
    <t>到期年月</t>
  </si>
  <si>
    <t>债权投资名称</t>
  </si>
  <si>
    <t>债发行人</t>
  </si>
  <si>
    <t>凭证类别</t>
  </si>
  <si>
    <t>投资日期</t>
  </si>
  <si>
    <t>发生时间</t>
  </si>
  <si>
    <t>到期时间</t>
  </si>
  <si>
    <t>被投资企业名称</t>
  </si>
  <si>
    <t>企业类别</t>
  </si>
  <si>
    <t>投资时间</t>
  </si>
  <si>
    <t>股权比例</t>
  </si>
  <si>
    <t>权益工具名称</t>
  </si>
  <si>
    <t>发行人</t>
  </si>
  <si>
    <t>其他非流动金融资产名称</t>
  </si>
  <si>
    <t>取得日期</t>
  </si>
  <si>
    <t>序
号</t>
  </si>
  <si>
    <t>房地产名称
和位置或坐落</t>
  </si>
  <si>
    <t>产权人名称
产权证编号</t>
  </si>
  <si>
    <t>类别
结构</t>
  </si>
  <si>
    <t>建成
年月</t>
  </si>
  <si>
    <t>面积</t>
  </si>
  <si>
    <t>成本单价</t>
  </si>
  <si>
    <t>重置全价</t>
  </si>
  <si>
    <t>成新</t>
  </si>
  <si>
    <t>评估价值</t>
  </si>
  <si>
    <r>
      <rPr>
        <sz val="10"/>
        <color theme="1"/>
        <rFont val="FangSong"/>
        <charset val="134"/>
      </rPr>
      <t>M</t>
    </r>
    <r>
      <rPr>
        <vertAlign val="superscript"/>
        <sz val="10"/>
        <color theme="1"/>
        <rFont val="FangSong"/>
        <charset val="134"/>
      </rPr>
      <t>2</t>
    </r>
  </si>
  <si>
    <r>
      <rPr>
        <sz val="10"/>
        <color theme="1"/>
        <rFont val="FangSong"/>
        <charset val="134"/>
      </rPr>
      <t>元/M</t>
    </r>
    <r>
      <rPr>
        <vertAlign val="superscript"/>
        <sz val="10"/>
        <color theme="1"/>
        <rFont val="FangSong"/>
        <charset val="134"/>
      </rPr>
      <t>2</t>
    </r>
  </si>
  <si>
    <t>原值</t>
  </si>
  <si>
    <t>净值</t>
  </si>
  <si>
    <t>率%</t>
  </si>
  <si>
    <t>重置全价-原值</t>
  </si>
  <si>
    <t>评估价值-净值</t>
  </si>
  <si>
    <t>房屋建筑物类合计</t>
  </si>
  <si>
    <t>设备类合计</t>
  </si>
  <si>
    <t>构筑物名称
和位置或坐落</t>
  </si>
  <si>
    <t>计量
单位</t>
  </si>
  <si>
    <t>管道沟槽名称
和位置或坐落</t>
  </si>
  <si>
    <t>成本</t>
  </si>
  <si>
    <t>减:减值准备</t>
  </si>
  <si>
    <t>固定资产--实物资产评估明细表</t>
  </si>
  <si>
    <t>运杂费</t>
  </si>
  <si>
    <t>安装费</t>
  </si>
  <si>
    <t>成新率</t>
  </si>
  <si>
    <t>设备
编号</t>
  </si>
  <si>
    <t>设备名称</t>
  </si>
  <si>
    <t>规格型号</t>
  </si>
  <si>
    <t>制造商
的名称</t>
  </si>
  <si>
    <t>单
位</t>
  </si>
  <si>
    <t>数
量</t>
  </si>
  <si>
    <t>材质</t>
  </si>
  <si>
    <t>重量（t）</t>
  </si>
  <si>
    <t>总重量（t）</t>
  </si>
  <si>
    <t>评估单价（元/t）</t>
  </si>
  <si>
    <t>评估
增减值</t>
  </si>
  <si>
    <t>存放地点</t>
  </si>
  <si>
    <t>询价依据</t>
  </si>
  <si>
    <t>回收价格</t>
  </si>
  <si>
    <t>费率%</t>
  </si>
  <si>
    <t>金额</t>
  </si>
  <si>
    <t>含税重置价</t>
  </si>
  <si>
    <t>可抵扣税额</t>
  </si>
  <si>
    <t>不含税重置价</t>
  </si>
  <si>
    <t>经济使用年限</t>
  </si>
  <si>
    <t>已使用年限</t>
  </si>
  <si>
    <t>尚可使用年限</t>
  </si>
  <si>
    <t>年限成新率</t>
  </si>
  <si>
    <t>勘察成新率</t>
  </si>
  <si>
    <t>综合成新率</t>
  </si>
  <si>
    <t>日本原装神钢小型挖机</t>
  </si>
  <si>
    <t>SK-55SR</t>
  </si>
  <si>
    <t>日本神钢</t>
  </si>
  <si>
    <r>
      <rPr>
        <sz val="9"/>
        <rFont val="等线"/>
        <charset val="134"/>
      </rPr>
      <t>台</t>
    </r>
  </si>
  <si>
    <t>钢</t>
  </si>
  <si>
    <t>平安</t>
  </si>
  <si>
    <t>http://www.zgfp.com/price/View/12/5037390.htm</t>
  </si>
  <si>
    <t>混凝土罐</t>
  </si>
  <si>
    <t>9m³</t>
  </si>
  <si>
    <t>拉西瓦</t>
  </si>
  <si>
    <t>8T汽车起重机</t>
  </si>
  <si>
    <t>QY8</t>
  </si>
  <si>
    <t>东岳牌</t>
  </si>
  <si>
    <t>-</t>
  </si>
  <si>
    <t>灌浆自动记录仪</t>
  </si>
  <si>
    <t>JT-1</t>
  </si>
  <si>
    <t>铁</t>
  </si>
  <si>
    <t>羊曲</t>
  </si>
  <si>
    <t>5T电控卷扬机</t>
  </si>
  <si>
    <t>/</t>
  </si>
  <si>
    <t>交流低压配电屏</t>
  </si>
  <si>
    <t>PGL</t>
  </si>
  <si>
    <t>西安秦骊成套发电厂</t>
  </si>
  <si>
    <t>台</t>
  </si>
  <si>
    <t>电力变压器</t>
  </si>
  <si>
    <t>S7</t>
  </si>
  <si>
    <t>青海变压器厂</t>
  </si>
  <si>
    <t>变压器</t>
  </si>
  <si>
    <r>
      <rPr>
        <sz val="9"/>
        <color theme="1"/>
        <rFont val="FangSong"/>
        <charset val="134"/>
      </rPr>
      <t>合计</t>
    </r>
  </si>
  <si>
    <t>总重量（吨）</t>
  </si>
  <si>
    <t>购买
年月</t>
  </si>
  <si>
    <t>启用
年月</t>
  </si>
  <si>
    <t>购置单价</t>
  </si>
  <si>
    <t>危废物资</t>
  </si>
  <si>
    <t>危险废旧物资</t>
  </si>
  <si>
    <t>内蒙古闽诚环保科技有限公司  卓赞恩 15391051999</t>
  </si>
  <si>
    <t>总重量（吨/立方米）</t>
  </si>
  <si>
    <t>朱瑞林：15821999158</t>
  </si>
  <si>
    <t>黑龙江丰迪环保秦玉良：19990701935</t>
  </si>
  <si>
    <t>北京危废环保处理有限公司：18830412877 宋先生</t>
  </si>
  <si>
    <t>市场法</t>
  </si>
  <si>
    <t>成本法</t>
  </si>
  <si>
    <t>车辆
牌号</t>
  </si>
  <si>
    <t>车辆名称</t>
  </si>
  <si>
    <t>已行驶
里程KM</t>
  </si>
  <si>
    <t>车辆</t>
  </si>
  <si>
    <t>核定</t>
  </si>
  <si>
    <t>排量</t>
  </si>
  <si>
    <t>评估</t>
  </si>
  <si>
    <t>取价</t>
  </si>
  <si>
    <t>寿命</t>
  </si>
  <si>
    <t>已用</t>
  </si>
  <si>
    <t>年限</t>
  </si>
  <si>
    <t>规定</t>
  </si>
  <si>
    <t>里程</t>
  </si>
  <si>
    <t>理论</t>
  </si>
  <si>
    <t>勘查调整</t>
  </si>
  <si>
    <t>综合</t>
  </si>
  <si>
    <t>购置价</t>
  </si>
  <si>
    <t>二手</t>
  </si>
  <si>
    <t>询价</t>
  </si>
  <si>
    <t>类型</t>
  </si>
  <si>
    <t>载客量</t>
  </si>
  <si>
    <t>升</t>
  </si>
  <si>
    <t>方法</t>
  </si>
  <si>
    <t>资料</t>
  </si>
  <si>
    <t>系数</t>
  </si>
  <si>
    <t>含税</t>
  </si>
  <si>
    <t>附加税</t>
  </si>
  <si>
    <t>手续费</t>
  </si>
  <si>
    <t>重置值</t>
  </si>
  <si>
    <t>市场价</t>
  </si>
  <si>
    <t>依据</t>
  </si>
  <si>
    <t>其他及前期费率（不含税）</t>
  </si>
  <si>
    <t>资产</t>
  </si>
  <si>
    <t>可用</t>
  </si>
  <si>
    <t>勘察</t>
  </si>
  <si>
    <t>评估原值</t>
  </si>
  <si>
    <t>设备</t>
  </si>
  <si>
    <t>费率合计%</t>
  </si>
  <si>
    <t>调整</t>
  </si>
  <si>
    <t>取值</t>
  </si>
  <si>
    <t>购置价（含税）</t>
  </si>
  <si>
    <t>购置价（不含税）</t>
  </si>
  <si>
    <t>运费</t>
  </si>
  <si>
    <t>安调</t>
  </si>
  <si>
    <t>基础</t>
  </si>
  <si>
    <t>其他及前期</t>
  </si>
  <si>
    <t>不含税</t>
  </si>
  <si>
    <t>含税合计</t>
  </si>
  <si>
    <t>不含税合计</t>
  </si>
  <si>
    <t>在建工程类别</t>
  </si>
  <si>
    <t>在建工程-建筑安装工程</t>
  </si>
  <si>
    <t>在建工程-在安装设备工程</t>
  </si>
  <si>
    <t>在建工程-其他工程</t>
  </si>
  <si>
    <t>土建工程名称
和位置或坐落</t>
  </si>
  <si>
    <t>开工
年月</t>
  </si>
  <si>
    <t>预计完
工年月</t>
  </si>
  <si>
    <t>付款
进度</t>
  </si>
  <si>
    <t>形象
进度</t>
  </si>
  <si>
    <t>预计总价</t>
  </si>
  <si>
    <t>在安装设备工程名称</t>
  </si>
  <si>
    <t>规格
型号</t>
  </si>
  <si>
    <t>安装</t>
  </si>
  <si>
    <t>工程名称及规格型号</t>
  </si>
  <si>
    <t>无形资产-土地使用权</t>
  </si>
  <si>
    <t>无形资产-其他无形资产</t>
  </si>
  <si>
    <t>土地使用权名称
土地使用权证号</t>
  </si>
  <si>
    <t>宗地号</t>
  </si>
  <si>
    <t>取得
日期</t>
  </si>
  <si>
    <t>到期
日期</t>
  </si>
  <si>
    <t>用途</t>
  </si>
  <si>
    <t>使用
年限</t>
  </si>
  <si>
    <t>使用面积</t>
  </si>
  <si>
    <t>容积
率</t>
  </si>
  <si>
    <t>建筑面积</t>
  </si>
  <si>
    <t>评估单价</t>
  </si>
  <si>
    <t>无形资产类别
无形资产名称</t>
  </si>
  <si>
    <t>版本号
产权号</t>
  </si>
  <si>
    <t>预计使
用年限</t>
  </si>
  <si>
    <t>原始取</t>
  </si>
  <si>
    <t>得价款</t>
  </si>
  <si>
    <t>开发支出项目或内容</t>
  </si>
  <si>
    <t>预计成
果类别</t>
  </si>
  <si>
    <t>商誉摘要</t>
  </si>
  <si>
    <t>形成日期</t>
  </si>
  <si>
    <t>长期待摊项目或内容</t>
  </si>
  <si>
    <t>原始金额</t>
  </si>
  <si>
    <t>预计摊</t>
  </si>
  <si>
    <t>摊销起</t>
  </si>
  <si>
    <t>销期限</t>
  </si>
  <si>
    <t>始年月</t>
  </si>
  <si>
    <t>递延项目或内容</t>
  </si>
  <si>
    <t>计量</t>
  </si>
  <si>
    <t>年月</t>
  </si>
  <si>
    <t>其他非流动资产名称或内容</t>
  </si>
  <si>
    <t>类别说明</t>
  </si>
  <si>
    <t>贷款银行/机构</t>
  </si>
  <si>
    <t>借款日期</t>
  </si>
  <si>
    <t>还款日期</t>
  </si>
  <si>
    <t>金融负债名称</t>
  </si>
  <si>
    <t>收款人/债权人</t>
  </si>
  <si>
    <t>债权人名称</t>
  </si>
  <si>
    <t>经济内容</t>
  </si>
  <si>
    <t>应付日期</t>
  </si>
  <si>
    <t>职员/职员类别</t>
  </si>
  <si>
    <t>薪酬类别</t>
  </si>
  <si>
    <t>薪酬期间</t>
  </si>
  <si>
    <t>税费收取机关名称</t>
  </si>
  <si>
    <t>税费类别</t>
  </si>
  <si>
    <t>所属期间</t>
  </si>
  <si>
    <t>持有待售负债名称</t>
  </si>
  <si>
    <t>内容摘要</t>
  </si>
  <si>
    <t>负债项目或名称</t>
  </si>
  <si>
    <t>利率</t>
  </si>
  <si>
    <t>债券名称/债券持有人</t>
  </si>
  <si>
    <t>债券类别</t>
  </si>
  <si>
    <t>发行日期</t>
  </si>
  <si>
    <t>还债日期</t>
  </si>
  <si>
    <t>租赁项目名称/出租人</t>
  </si>
  <si>
    <t>项目摘要</t>
  </si>
  <si>
    <t>日期</t>
  </si>
  <si>
    <t>债权人名称/应收单位</t>
  </si>
  <si>
    <t>内容</t>
  </si>
  <si>
    <t>预计负债项目名称</t>
  </si>
  <si>
    <t>计提日期</t>
  </si>
  <si>
    <t>递延收益项目名称</t>
  </si>
  <si>
    <t>收益类别</t>
  </si>
  <si>
    <t>收益日期</t>
  </si>
  <si>
    <t>项目名称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</si>
</sst>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_-* #,##0.00_-;\-* #,##0.00_-;_-* &quot;-&quot;??_-;_-@_-"/>
    <numFmt numFmtId="178" formatCode="yyyy/mm"/>
    <numFmt numFmtId="179" formatCode="#,##0.000_ "/>
    <numFmt numFmtId="180" formatCode="#,##0.00_ "/>
    <numFmt numFmtId="181" formatCode="yyyy/mm/dd"/>
    <numFmt numFmtId="182" formatCode="#,##0.00_);[Red]\(#,##0.00\)"/>
    <numFmt numFmtId="183" formatCode="yyyy/mm/dd;@"/>
    <numFmt numFmtId="184" formatCode="yyyy/m/d;@"/>
    <numFmt numFmtId="185" formatCode="0.00_);[Red]\(0.00\)"/>
  </numFmts>
  <fonts count="86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6"/>
      <color theme="1"/>
      <name val="FangSong"/>
      <charset val="134"/>
    </font>
    <font>
      <sz val="11"/>
      <color theme="1"/>
      <name val="FangSong"/>
      <charset val="134"/>
    </font>
    <font>
      <sz val="10"/>
      <color theme="1"/>
      <name val="FangSong"/>
      <charset val="134"/>
    </font>
    <font>
      <sz val="12"/>
      <color theme="1"/>
      <name val="FangSong"/>
      <charset val="134"/>
    </font>
    <font>
      <sz val="10"/>
      <name val="仿宋"/>
      <charset val="134"/>
    </font>
    <font>
      <sz val="9"/>
      <color theme="1"/>
      <name val="Arial Narrow"/>
      <charset val="134"/>
    </font>
    <font>
      <sz val="9"/>
      <color theme="1"/>
      <name val="FangSong"/>
      <charset val="134"/>
    </font>
    <font>
      <sz val="9"/>
      <name val="Arial Narrow"/>
      <charset val="134"/>
    </font>
    <font>
      <sz val="9"/>
      <color theme="1"/>
      <name val="仿宋"/>
      <charset val="134"/>
    </font>
    <font>
      <sz val="9"/>
      <name val="仿宋"/>
      <charset val="134"/>
    </font>
    <font>
      <b/>
      <sz val="9"/>
      <name val="仿宋"/>
      <charset val="134"/>
    </font>
    <font>
      <sz val="9"/>
      <color theme="1"/>
      <name val="等线"/>
      <charset val="134"/>
      <scheme val="minor"/>
    </font>
    <font>
      <sz val="9"/>
      <name val="FangSong"/>
      <charset val="134"/>
    </font>
    <font>
      <b/>
      <sz val="9"/>
      <name val="Arial Narrow"/>
      <charset val="134"/>
    </font>
    <font>
      <b/>
      <sz val="11"/>
      <color rgb="FFFF0000"/>
      <name val="Arial Narrow"/>
      <charset val="134"/>
    </font>
    <font>
      <sz val="10"/>
      <color theme="1"/>
      <name val="Arial Narrow"/>
      <charset val="134"/>
    </font>
    <font>
      <b/>
      <sz val="9"/>
      <color theme="1"/>
      <name val="Arial Narrow"/>
      <charset val="134"/>
    </font>
    <font>
      <sz val="12"/>
      <color theme="1"/>
      <name val="华文仿宋"/>
      <charset val="134"/>
    </font>
    <font>
      <sz val="9"/>
      <name val="华文仿宋"/>
      <charset val="134"/>
    </font>
    <font>
      <sz val="9"/>
      <color theme="1"/>
      <name val="宋体"/>
      <charset val="134"/>
    </font>
    <font>
      <sz val="11"/>
      <color theme="1"/>
      <name val="Arial Narrow"/>
      <charset val="134"/>
    </font>
    <font>
      <b/>
      <sz val="11"/>
      <color theme="1"/>
      <name val="FangSong"/>
      <charset val="134"/>
    </font>
    <font>
      <sz val="10"/>
      <name val="华文仿宋"/>
      <charset val="134"/>
    </font>
    <font>
      <b/>
      <sz val="9"/>
      <color theme="1"/>
      <name val="FangSong"/>
      <charset val="134"/>
    </font>
    <font>
      <sz val="10"/>
      <name val="等线"/>
      <charset val="134"/>
      <scheme val="minor"/>
    </font>
    <font>
      <sz val="11"/>
      <name val="等线"/>
      <charset val="134"/>
      <scheme val="minor"/>
    </font>
    <font>
      <b/>
      <sz val="16"/>
      <name val="FangSong"/>
      <charset val="134"/>
    </font>
    <font>
      <sz val="11"/>
      <name val="FangSong"/>
      <charset val="134"/>
    </font>
    <font>
      <sz val="10"/>
      <name val="FangSong"/>
      <charset val="134"/>
    </font>
    <font>
      <b/>
      <sz val="9"/>
      <name val="FangSong"/>
      <charset val="134"/>
    </font>
    <font>
      <sz val="9"/>
      <name val="等线"/>
      <charset val="134"/>
      <scheme val="minor"/>
    </font>
    <font>
      <b/>
      <sz val="11"/>
      <name val="Arial Narrow"/>
      <charset val="134"/>
    </font>
    <font>
      <sz val="8"/>
      <name val="Arial Narrow"/>
      <charset val="134"/>
    </font>
    <font>
      <sz val="10"/>
      <name val="宋体"/>
      <charset val="134"/>
    </font>
    <font>
      <sz val="9"/>
      <color theme="1"/>
      <name val="Times New Roman"/>
      <charset val="134"/>
    </font>
    <font>
      <sz val="9"/>
      <name val="Times New Roman"/>
      <charset val="134"/>
    </font>
    <font>
      <sz val="10"/>
      <name val="Arial Narrow"/>
      <charset val="134"/>
    </font>
    <font>
      <b/>
      <sz val="10"/>
      <name val="Arial Narrow"/>
      <charset val="134"/>
    </font>
    <font>
      <sz val="9"/>
      <color theme="1"/>
      <name val="Calibri"/>
      <charset val="134"/>
    </font>
    <font>
      <sz val="9"/>
      <name val="Calibri"/>
      <charset val="134"/>
    </font>
    <font>
      <sz val="9"/>
      <name val="宋体"/>
      <charset val="134"/>
    </font>
    <font>
      <b/>
      <sz val="9"/>
      <color theme="1"/>
      <name val="仿宋"/>
      <charset val="134"/>
    </font>
    <font>
      <sz val="12"/>
      <name val="仿宋"/>
      <charset val="134"/>
    </font>
    <font>
      <b/>
      <sz val="11"/>
      <color rgb="FFC00000"/>
      <name val="华文楷体"/>
      <charset val="134"/>
    </font>
    <font>
      <sz val="12"/>
      <color theme="1"/>
      <name val="华文中宋"/>
      <charset val="134"/>
    </font>
    <font>
      <b/>
      <sz val="20"/>
      <color theme="1"/>
      <name val="华文仿宋"/>
      <charset val="134"/>
    </font>
    <font>
      <b/>
      <sz val="36"/>
      <color theme="1"/>
      <name val="华文仿宋"/>
      <charset val="134"/>
    </font>
    <font>
      <b/>
      <sz val="14"/>
      <color theme="1"/>
      <name val="楷体"/>
      <charset val="134"/>
    </font>
    <font>
      <sz val="12"/>
      <color theme="1"/>
      <name val="楷体"/>
      <charset val="134"/>
    </font>
    <font>
      <b/>
      <sz val="18"/>
      <color theme="1"/>
      <name val="华文仿宋"/>
      <charset val="134"/>
    </font>
    <font>
      <sz val="11"/>
      <color theme="1"/>
      <name val="楷体"/>
      <charset val="134"/>
    </font>
    <font>
      <b/>
      <sz val="18"/>
      <color rgb="FFC00000"/>
      <name val="FangSong"/>
      <charset val="134"/>
    </font>
    <font>
      <sz val="11"/>
      <color rgb="FFC00000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rgb="FFC00000"/>
      <name val="KaiTi"/>
      <charset val="134"/>
    </font>
    <font>
      <sz val="11"/>
      <color theme="4" tint="-0.499984740745262"/>
      <name val="等线"/>
      <charset val="134"/>
      <scheme val="minor"/>
    </font>
    <font>
      <sz val="11"/>
      <color theme="4" tint="-0.499984740745262"/>
      <name val="KaiTi"/>
      <charset val="134"/>
    </font>
    <font>
      <sz val="11"/>
      <color rgb="FFFF0000"/>
      <name val="KaiTi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0"/>
      <name val="Arial"/>
      <charset val="134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sz val="12"/>
      <name val="Times New Roman"/>
      <charset val="134"/>
    </font>
    <font>
      <b/>
      <sz val="12"/>
      <name val="MS Sans Serif"/>
      <charset val="134"/>
    </font>
    <font>
      <vertAlign val="superscript"/>
      <sz val="10"/>
      <color theme="1"/>
      <name val="FangSong"/>
      <charset val="134"/>
    </font>
    <font>
      <sz val="9"/>
      <name val="等线"/>
      <charset val="134"/>
    </font>
    <font>
      <b/>
      <sz val="12"/>
      <color indexed="10"/>
      <name val="楷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 diagonalUp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FF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61" fillId="9" borderId="5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0" fillId="13" borderId="59" applyNumberFormat="0" applyFont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177" fontId="68" fillId="0" borderId="25" applyNumberFormat="0"/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60" applyNumberFormat="0" applyFill="0" applyAlignment="0" applyProtection="0">
      <alignment vertical="center"/>
    </xf>
    <xf numFmtId="0" fontId="72" fillId="0" borderId="60" applyNumberFormat="0" applyFill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6" fillId="0" borderId="61" applyNumberFormat="0" applyFill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73" fillId="17" borderId="62" applyNumberFormat="0" applyAlignment="0" applyProtection="0">
      <alignment vertical="center"/>
    </xf>
    <xf numFmtId="0" fontId="74" fillId="17" borderId="58" applyNumberFormat="0" applyAlignment="0" applyProtection="0">
      <alignment vertical="center"/>
    </xf>
    <xf numFmtId="0" fontId="75" fillId="18" borderId="63" applyNumberFormat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76" fillId="0" borderId="64" applyNumberFormat="0" applyFill="0" applyAlignment="0" applyProtection="0">
      <alignment vertical="center"/>
    </xf>
    <xf numFmtId="0" fontId="77" fillId="0" borderId="65" applyNumberFormat="0" applyFill="0" applyAlignment="0" applyProtection="0">
      <alignment vertical="center"/>
    </xf>
    <xf numFmtId="0" fontId="78" fillId="21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63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80" fillId="0" borderId="0">
      <alignment vertical="center"/>
    </xf>
    <xf numFmtId="0" fontId="63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9" fontId="81" fillId="0" borderId="0" applyFont="0" applyFill="0" applyBorder="0" applyAlignment="0" applyProtection="0"/>
    <xf numFmtId="0" fontId="63" fillId="36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82" fillId="0" borderId="25">
      <alignment horizontal="center"/>
    </xf>
    <xf numFmtId="0" fontId="81" fillId="0" borderId="0" applyNumberFormat="0" applyFill="0" applyBorder="0" applyAlignment="0" applyProtection="0"/>
  </cellStyleXfs>
  <cellXfs count="4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5" fillId="2" borderId="1" xfId="0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6" fillId="2" borderId="3" xfId="44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9" fontId="8" fillId="2" borderId="8" xfId="0" applyNumberFormat="1" applyFont="1" applyFill="1" applyBorder="1">
      <alignment vertical="center"/>
    </xf>
    <xf numFmtId="178" fontId="8" fillId="2" borderId="8" xfId="0" applyNumberFormat="1" applyFont="1" applyFill="1" applyBorder="1">
      <alignment vertical="center"/>
    </xf>
    <xf numFmtId="49" fontId="8" fillId="2" borderId="8" xfId="0" applyNumberFormat="1" applyFont="1" applyFill="1" applyBorder="1" applyAlignment="1">
      <alignment horizontal="center" vertical="center"/>
    </xf>
    <xf numFmtId="180" fontId="9" fillId="2" borderId="9" xfId="44" applyNumberFormat="1" applyFont="1" applyFill="1" applyBorder="1">
      <alignment vertical="center"/>
    </xf>
    <xf numFmtId="180" fontId="9" fillId="0" borderId="7" xfId="44" applyNumberFormat="1" applyFont="1" applyBorder="1">
      <alignment vertical="center"/>
    </xf>
    <xf numFmtId="180" fontId="9" fillId="0" borderId="8" xfId="44" applyNumberFormat="1" applyFont="1" applyBorder="1">
      <alignment vertical="center"/>
    </xf>
    <xf numFmtId="0" fontId="10" fillId="2" borderId="7" xfId="44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78" fontId="8" fillId="2" borderId="8" xfId="0" applyNumberFormat="1" applyFont="1" applyFill="1" applyBorder="1" applyAlignment="1">
      <alignment horizontal="center" vertical="center"/>
    </xf>
    <xf numFmtId="0" fontId="11" fillId="2" borderId="7" xfId="44" applyFont="1" applyFill="1" applyBorder="1" applyAlignment="1">
      <alignment horizontal="left" vertical="center"/>
    </xf>
    <xf numFmtId="0" fontId="12" fillId="2" borderId="10" xfId="44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180" fontId="9" fillId="2" borderId="13" xfId="44" applyNumberFormat="1" applyFont="1" applyFill="1" applyBorder="1">
      <alignment vertical="center"/>
    </xf>
    <xf numFmtId="180" fontId="9" fillId="0" borderId="10" xfId="44" applyNumberFormat="1" applyFont="1" applyBorder="1">
      <alignment vertical="center"/>
    </xf>
    <xf numFmtId="180" fontId="9" fillId="0" borderId="11" xfId="44" applyNumberFormat="1" applyFont="1" applyBorder="1">
      <alignment vertical="center"/>
    </xf>
    <xf numFmtId="0" fontId="13" fillId="0" borderId="0" xfId="0" applyFont="1">
      <alignment vertical="center"/>
    </xf>
    <xf numFmtId="0" fontId="8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4" fillId="0" borderId="0" xfId="0" applyFont="1" applyAlignment="1">
      <alignment horizontal="right" vertical="center"/>
    </xf>
    <xf numFmtId="0" fontId="5" fillId="0" borderId="14" xfId="0" applyFont="1" applyBorder="1" applyAlignment="1">
      <alignment horizontal="centerContinuous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0" fontId="9" fillId="0" borderId="8" xfId="44" applyNumberFormat="1" applyFont="1" applyBorder="1">
      <alignment vertical="center"/>
    </xf>
    <xf numFmtId="10" fontId="14" fillId="0" borderId="16" xfId="44" applyNumberFormat="1" applyFont="1" applyBorder="1">
      <alignment vertical="center"/>
    </xf>
    <xf numFmtId="180" fontId="9" fillId="0" borderId="17" xfId="44" applyNumberFormat="1" applyFont="1" applyBorder="1">
      <alignment vertical="center"/>
    </xf>
    <xf numFmtId="10" fontId="9" fillId="0" borderId="11" xfId="44" applyNumberFormat="1" applyFont="1" applyBorder="1">
      <alignment vertical="center"/>
    </xf>
    <xf numFmtId="10" fontId="14" fillId="0" borderId="18" xfId="44" applyNumberFormat="1" applyFont="1" applyBorder="1">
      <alignment vertical="center"/>
    </xf>
    <xf numFmtId="180" fontId="15" fillId="3" borderId="17" xfId="44" applyNumberFormat="1" applyFont="1" applyFill="1" applyBorder="1">
      <alignment vertical="center"/>
    </xf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49" fontId="7" fillId="2" borderId="8" xfId="0" applyNumberFormat="1" applyFont="1" applyFill="1" applyBorder="1">
      <alignment vertical="center"/>
    </xf>
    <xf numFmtId="181" fontId="7" fillId="4" borderId="8" xfId="0" applyNumberFormat="1" applyFont="1" applyFill="1" applyBorder="1" applyAlignment="1">
      <alignment horizontal="center" vertical="center"/>
    </xf>
    <xf numFmtId="10" fontId="7" fillId="4" borderId="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2" borderId="19" xfId="44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10" fontId="9" fillId="0" borderId="16" xfId="44" applyNumberFormat="1" applyFont="1" applyBorder="1">
      <alignment vertical="center"/>
    </xf>
    <xf numFmtId="0" fontId="18" fillId="2" borderId="11" xfId="0" applyFont="1" applyFill="1" applyBorder="1" applyAlignment="1">
      <alignment horizontal="center" vertical="center"/>
    </xf>
    <xf numFmtId="180" fontId="15" fillId="2" borderId="13" xfId="44" applyNumberFormat="1" applyFont="1" applyFill="1" applyBorder="1">
      <alignment vertical="center"/>
    </xf>
    <xf numFmtId="180" fontId="15" fillId="0" borderId="11" xfId="44" applyNumberFormat="1" applyFont="1" applyBorder="1">
      <alignment vertical="center"/>
    </xf>
    <xf numFmtId="10" fontId="15" fillId="0" borderId="18" xfId="44" applyNumberFormat="1" applyFont="1" applyBorder="1">
      <alignment vertical="center"/>
    </xf>
    <xf numFmtId="178" fontId="7" fillId="2" borderId="8" xfId="0" applyNumberFormat="1" applyFont="1" applyFill="1" applyBorder="1">
      <alignment vertical="center"/>
    </xf>
    <xf numFmtId="178" fontId="7" fillId="2" borderId="8" xfId="0" applyNumberFormat="1" applyFont="1" applyFill="1" applyBorder="1" applyAlignment="1">
      <alignment horizontal="center" vertical="center"/>
    </xf>
    <xf numFmtId="0" fontId="11" fillId="2" borderId="7" xfId="44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/>
    </xf>
    <xf numFmtId="180" fontId="15" fillId="0" borderId="10" xfId="44" applyNumberFormat="1" applyFont="1" applyBorder="1">
      <alignment vertical="center"/>
    </xf>
    <xf numFmtId="0" fontId="19" fillId="4" borderId="1" xfId="0" applyFont="1" applyFill="1" applyBorder="1" applyAlignment="1">
      <alignment horizontal="centerContinuous" vertical="center"/>
    </xf>
    <xf numFmtId="0" fontId="19" fillId="4" borderId="2" xfId="0" applyFont="1" applyFill="1" applyBorder="1" applyAlignment="1">
      <alignment horizontal="centerContinuous" vertical="center"/>
    </xf>
    <xf numFmtId="0" fontId="19" fillId="0" borderId="1" xfId="0" applyFont="1" applyBorder="1" applyAlignment="1">
      <alignment horizontal="centerContinuous" vertical="center"/>
    </xf>
    <xf numFmtId="0" fontId="19" fillId="0" borderId="2" xfId="0" applyFont="1" applyBorder="1" applyAlignment="1">
      <alignment horizontal="centerContinuous" vertical="center"/>
    </xf>
    <xf numFmtId="0" fontId="19" fillId="0" borderId="14" xfId="0" applyFont="1" applyBorder="1" applyAlignment="1">
      <alignment horizontal="centerContinuous" vertical="center"/>
    </xf>
    <xf numFmtId="0" fontId="6" fillId="4" borderId="3" xfId="44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6" fillId="4" borderId="19" xfId="44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49" fontId="8" fillId="4" borderId="8" xfId="0" applyNumberFormat="1" applyFont="1" applyFill="1" applyBorder="1" applyAlignment="1">
      <alignment vertical="center" wrapText="1"/>
    </xf>
    <xf numFmtId="182" fontId="9" fillId="4" borderId="8" xfId="44" applyNumberFormat="1" applyFont="1" applyFill="1" applyBorder="1">
      <alignment vertical="center"/>
    </xf>
    <xf numFmtId="10" fontId="20" fillId="0" borderId="22" xfId="44" applyNumberFormat="1" applyFont="1" applyBorder="1" applyAlignment="1">
      <alignment horizontal="center" vertical="center"/>
    </xf>
    <xf numFmtId="180" fontId="9" fillId="0" borderId="9" xfId="44" applyNumberFormat="1" applyFont="1" applyBorder="1">
      <alignment vertical="center"/>
    </xf>
    <xf numFmtId="0" fontId="7" fillId="4" borderId="8" xfId="0" applyFont="1" applyFill="1" applyBorder="1" applyAlignment="1">
      <alignment horizontal="center" vertical="center"/>
    </xf>
    <xf numFmtId="10" fontId="20" fillId="0" borderId="16" xfId="44" applyNumberFormat="1" applyFont="1" applyBorder="1">
      <alignment vertical="center"/>
    </xf>
    <xf numFmtId="0" fontId="21" fillId="4" borderId="8" xfId="0" applyFont="1" applyFill="1" applyBorder="1" applyAlignment="1">
      <alignment horizontal="center" vertical="center"/>
    </xf>
    <xf numFmtId="0" fontId="12" fillId="4" borderId="10" xfId="44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180" fontId="9" fillId="4" borderId="13" xfId="44" applyNumberFormat="1" applyFont="1" applyFill="1" applyBorder="1">
      <alignment vertical="center"/>
    </xf>
    <xf numFmtId="10" fontId="9" fillId="0" borderId="13" xfId="44" applyNumberFormat="1" applyFont="1" applyBorder="1">
      <alignment vertical="center"/>
    </xf>
    <xf numFmtId="10" fontId="9" fillId="0" borderId="18" xfId="44" applyNumberFormat="1" applyFont="1" applyBorder="1">
      <alignment vertical="center"/>
    </xf>
    <xf numFmtId="0" fontId="13" fillId="4" borderId="0" xfId="0" applyFont="1" applyFill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Continuous" vertical="center"/>
    </xf>
    <xf numFmtId="0" fontId="4" fillId="0" borderId="14" xfId="0" applyFont="1" applyBorder="1" applyAlignment="1">
      <alignment horizontal="centerContinuous" vertical="center"/>
    </xf>
    <xf numFmtId="180" fontId="9" fillId="0" borderId="27" xfId="44" applyNumberFormat="1" applyFont="1" applyBorder="1">
      <alignment vertical="center"/>
    </xf>
    <xf numFmtId="0" fontId="16" fillId="0" borderId="27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0" fillId="0" borderId="17" xfId="0" applyBorder="1">
      <alignment vertical="center"/>
    </xf>
    <xf numFmtId="180" fontId="15" fillId="3" borderId="28" xfId="44" applyNumberFormat="1" applyFont="1" applyFill="1" applyBorder="1">
      <alignment vertical="center"/>
    </xf>
    <xf numFmtId="0" fontId="16" fillId="0" borderId="28" xfId="0" applyFont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/>
    </xf>
    <xf numFmtId="178" fontId="7" fillId="4" borderId="8" xfId="0" applyNumberFormat="1" applyFont="1" applyFill="1" applyBorder="1" applyAlignment="1">
      <alignment horizontal="center" vertical="center"/>
    </xf>
    <xf numFmtId="183" fontId="7" fillId="4" borderId="8" xfId="0" applyNumberFormat="1" applyFont="1" applyFill="1" applyBorder="1" applyAlignment="1">
      <alignment vertical="center" wrapText="1"/>
    </xf>
    <xf numFmtId="183" fontId="7" fillId="4" borderId="8" xfId="0" applyNumberFormat="1" applyFont="1" applyFill="1" applyBorder="1" applyAlignment="1">
      <alignment horizontal="center" vertical="center"/>
    </xf>
    <xf numFmtId="0" fontId="9" fillId="4" borderId="8" xfId="44" applyFont="1" applyFill="1" applyBorder="1">
      <alignment vertical="center"/>
    </xf>
    <xf numFmtId="0" fontId="10" fillId="4" borderId="7" xfId="44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180" fontId="9" fillId="4" borderId="9" xfId="44" applyNumberFormat="1" applyFont="1" applyFill="1" applyBorder="1">
      <alignment vertical="center"/>
    </xf>
    <xf numFmtId="0" fontId="11" fillId="4" borderId="7" xfId="44" applyFont="1" applyFill="1" applyBorder="1" applyAlignment="1">
      <alignment horizontal="left" vertical="center"/>
    </xf>
    <xf numFmtId="10" fontId="9" fillId="0" borderId="9" xfId="44" applyNumberFormat="1" applyFont="1" applyBorder="1">
      <alignment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/>
    </xf>
    <xf numFmtId="182" fontId="9" fillId="4" borderId="25" xfId="44" applyNumberFormat="1" applyFont="1" applyFill="1" applyBorder="1">
      <alignment vertical="center"/>
    </xf>
    <xf numFmtId="0" fontId="0" fillId="0" borderId="25" xfId="0" applyBorder="1">
      <alignment vertical="center"/>
    </xf>
    <xf numFmtId="0" fontId="22" fillId="4" borderId="25" xfId="0" applyFont="1" applyFill="1" applyBorder="1" applyAlignment="1">
      <alignment horizontal="center" vertical="center"/>
    </xf>
    <xf numFmtId="0" fontId="23" fillId="4" borderId="25" xfId="0" applyFont="1" applyFill="1" applyBorder="1" applyAlignment="1">
      <alignment horizontal="center" vertical="center"/>
    </xf>
    <xf numFmtId="0" fontId="0" fillId="4" borderId="0" xfId="0" applyFill="1">
      <alignment vertical="center"/>
    </xf>
    <xf numFmtId="0" fontId="4" fillId="0" borderId="31" xfId="0" applyFont="1" applyBorder="1" applyAlignment="1">
      <alignment horizontal="center" vertical="center"/>
    </xf>
    <xf numFmtId="182" fontId="7" fillId="2" borderId="8" xfId="0" applyNumberFormat="1" applyFont="1" applyFill="1" applyBorder="1" applyAlignment="1">
      <alignment horizontal="center" vertical="center"/>
    </xf>
    <xf numFmtId="182" fontId="7" fillId="2" borderId="9" xfId="0" applyNumberFormat="1" applyFont="1" applyFill="1" applyBorder="1" applyAlignment="1">
      <alignment horizontal="center" vertical="center"/>
    </xf>
    <xf numFmtId="180" fontId="9" fillId="0" borderId="32" xfId="44" applyNumberFormat="1" applyFont="1" applyBorder="1">
      <alignment vertical="center"/>
    </xf>
    <xf numFmtId="178" fontId="7" fillId="2" borderId="30" xfId="0" applyNumberFormat="1" applyFont="1" applyFill="1" applyBorder="1">
      <alignment vertical="center"/>
    </xf>
    <xf numFmtId="49" fontId="8" fillId="2" borderId="30" xfId="0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178" fontId="7" fillId="2" borderId="30" xfId="0" applyNumberFormat="1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178" fontId="8" fillId="2" borderId="12" xfId="0" applyNumberFormat="1" applyFont="1" applyFill="1" applyBorder="1" applyAlignment="1">
      <alignment horizontal="center" vertical="center"/>
    </xf>
    <xf numFmtId="180" fontId="9" fillId="0" borderId="33" xfId="44" applyNumberFormat="1" applyFont="1" applyBorder="1">
      <alignment vertical="center"/>
    </xf>
    <xf numFmtId="10" fontId="11" fillId="0" borderId="16" xfId="44" applyNumberFormat="1" applyFont="1" applyBorder="1">
      <alignment vertical="center"/>
    </xf>
    <xf numFmtId="0" fontId="4" fillId="4" borderId="23" xfId="0" applyFont="1" applyFill="1" applyBorder="1" applyAlignment="1">
      <alignment horizontal="centerContinuous" vertical="center" wrapText="1"/>
    </xf>
    <xf numFmtId="0" fontId="4" fillId="4" borderId="29" xfId="0" applyFont="1" applyFill="1" applyBorder="1" applyAlignment="1">
      <alignment horizontal="centerContinuous" vertical="center" wrapText="1"/>
    </xf>
    <xf numFmtId="182" fontId="24" fillId="4" borderId="8" xfId="44" applyNumberFormat="1" applyFont="1" applyFill="1" applyBorder="1" applyAlignment="1">
      <alignment horizontal="center" vertical="center"/>
    </xf>
    <xf numFmtId="9" fontId="7" fillId="4" borderId="8" xfId="0" applyNumberFormat="1" applyFont="1" applyFill="1" applyBorder="1" applyAlignment="1">
      <alignment horizontal="center" vertical="center"/>
    </xf>
    <xf numFmtId="9" fontId="9" fillId="4" borderId="8" xfId="44" applyNumberFormat="1" applyFont="1" applyFill="1" applyBorder="1">
      <alignment vertical="center"/>
    </xf>
    <xf numFmtId="0" fontId="3" fillId="4" borderId="1" xfId="0" applyFont="1" applyFill="1" applyBorder="1" applyAlignment="1">
      <alignment horizontal="centerContinuous" vertical="center"/>
    </xf>
    <xf numFmtId="0" fontId="3" fillId="4" borderId="2" xfId="0" applyFont="1" applyFill="1" applyBorder="1" applyAlignment="1">
      <alignment horizontal="centerContinuous" vertical="center"/>
    </xf>
    <xf numFmtId="49" fontId="8" fillId="4" borderId="8" xfId="0" applyNumberFormat="1" applyFont="1" applyFill="1" applyBorder="1">
      <alignment vertical="center"/>
    </xf>
    <xf numFmtId="49" fontId="8" fillId="4" borderId="8" xfId="0" applyNumberFormat="1" applyFont="1" applyFill="1" applyBorder="1" applyAlignment="1">
      <alignment horizontal="center" vertical="center"/>
    </xf>
    <xf numFmtId="0" fontId="25" fillId="4" borderId="11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0" fontId="4" fillId="4" borderId="4" xfId="0" applyFont="1" applyFill="1" applyBorder="1" applyAlignment="1">
      <alignment horizontal="centerContinuous" vertical="center"/>
    </xf>
    <xf numFmtId="0" fontId="4" fillId="4" borderId="5" xfId="0" applyFont="1" applyFill="1" applyBorder="1" applyAlignment="1">
      <alignment horizontal="centerContinuous" vertical="center"/>
    </xf>
    <xf numFmtId="0" fontId="4" fillId="0" borderId="23" xfId="0" applyFont="1" applyBorder="1" applyAlignment="1">
      <alignment horizontal="center" vertical="center" wrapText="1"/>
    </xf>
    <xf numFmtId="180" fontId="9" fillId="4" borderId="8" xfId="44" applyNumberFormat="1" applyFont="1" applyFill="1" applyBorder="1">
      <alignment vertical="center"/>
    </xf>
    <xf numFmtId="180" fontId="9" fillId="4" borderId="11" xfId="44" applyNumberFormat="1" applyFont="1" applyFill="1" applyBorder="1">
      <alignment vertical="center"/>
    </xf>
    <xf numFmtId="0" fontId="3" fillId="0" borderId="14" xfId="0" applyFont="1" applyBorder="1" applyAlignment="1">
      <alignment horizontal="centerContinuous" vertical="center"/>
    </xf>
    <xf numFmtId="10" fontId="20" fillId="0" borderId="22" xfId="44" applyNumberFormat="1" applyFont="1" applyBorder="1">
      <alignment vertical="center"/>
    </xf>
    <xf numFmtId="182" fontId="9" fillId="0" borderId="27" xfId="44" applyNumberFormat="1" applyFont="1" applyBorder="1">
      <alignment vertical="center"/>
    </xf>
    <xf numFmtId="182" fontId="9" fillId="0" borderId="17" xfId="44" applyNumberFormat="1" applyFont="1" applyBorder="1">
      <alignment vertical="center"/>
    </xf>
    <xf numFmtId="182" fontId="15" fillId="3" borderId="28" xfId="44" applyNumberFormat="1" applyFont="1" applyFill="1" applyBorder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 applyAlignment="1">
      <alignment horizontal="centerContinuous" vertical="center"/>
    </xf>
    <xf numFmtId="0" fontId="27" fillId="0" borderId="0" xfId="0" applyFont="1" applyAlignment="1">
      <alignment horizontal="centerContinuous" vertical="center"/>
    </xf>
    <xf numFmtId="0" fontId="29" fillId="0" borderId="0" xfId="0" applyFont="1" applyAlignment="1">
      <alignment horizontal="centerContinuous" vertical="center"/>
    </xf>
    <xf numFmtId="0" fontId="30" fillId="0" borderId="0" xfId="0" applyFont="1">
      <alignment vertical="center"/>
    </xf>
    <xf numFmtId="0" fontId="29" fillId="0" borderId="1" xfId="0" applyFont="1" applyBorder="1" applyAlignment="1">
      <alignment horizontal="centerContinuous" vertical="center"/>
    </xf>
    <xf numFmtId="0" fontId="29" fillId="0" borderId="2" xfId="0" applyFont="1" applyBorder="1" applyAlignment="1">
      <alignment horizontal="centerContinuous" vertical="center"/>
    </xf>
    <xf numFmtId="0" fontId="6" fillId="0" borderId="3" xfId="44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6" fillId="0" borderId="19" xfId="44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49" fontId="14" fillId="0" borderId="8" xfId="0" applyNumberFormat="1" applyFont="1" applyBorder="1" applyAlignment="1">
      <alignment vertical="center" wrapText="1"/>
    </xf>
    <xf numFmtId="49" fontId="14" fillId="0" borderId="8" xfId="0" applyNumberFormat="1" applyFont="1" applyBorder="1">
      <alignment vertical="center"/>
    </xf>
    <xf numFmtId="49" fontId="14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78" fontId="9" fillId="0" borderId="8" xfId="0" applyNumberFormat="1" applyFont="1" applyBorder="1" applyAlignment="1">
      <alignment horizontal="center" vertical="center"/>
    </xf>
    <xf numFmtId="0" fontId="11" fillId="0" borderId="7" xfId="44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2" fillId="0" borderId="10" xfId="44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32" fillId="0" borderId="0" xfId="0" applyFont="1">
      <alignment vertical="center"/>
    </xf>
    <xf numFmtId="0" fontId="14" fillId="0" borderId="0" xfId="0" applyFont="1">
      <alignment vertical="center"/>
    </xf>
    <xf numFmtId="0" fontId="30" fillId="0" borderId="0" xfId="0" applyFont="1" applyAlignment="1">
      <alignment horizontal="right" vertical="center"/>
    </xf>
    <xf numFmtId="0" fontId="29" fillId="0" borderId="14" xfId="0" applyFont="1" applyBorder="1" applyAlignment="1">
      <alignment horizontal="centerContinuous" vertical="center"/>
    </xf>
    <xf numFmtId="0" fontId="30" fillId="0" borderId="4" xfId="0" applyFont="1" applyBorder="1" applyAlignment="1">
      <alignment horizontal="centerContinuous" vertical="center"/>
    </xf>
    <xf numFmtId="0" fontId="30" fillId="0" borderId="5" xfId="0" applyFont="1" applyBorder="1" applyAlignment="1">
      <alignment horizontal="centerContinuous" vertical="center"/>
    </xf>
    <xf numFmtId="0" fontId="30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176" fontId="9" fillId="0" borderId="8" xfId="44" applyNumberFormat="1" applyFont="1" applyBorder="1" applyAlignment="1">
      <alignment horizontal="center" vertical="center"/>
    </xf>
    <xf numFmtId="180" fontId="9" fillId="0" borderId="13" xfId="44" applyNumberFormat="1" applyFont="1" applyBorder="1">
      <alignment vertical="center"/>
    </xf>
    <xf numFmtId="0" fontId="30" fillId="0" borderId="24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Continuous" vertical="center"/>
    </xf>
    <xf numFmtId="0" fontId="30" fillId="0" borderId="14" xfId="0" applyFont="1" applyBorder="1" applyAlignment="1">
      <alignment horizontal="centerContinuous" vertical="center"/>
    </xf>
    <xf numFmtId="0" fontId="30" fillId="0" borderId="0" xfId="0" applyFont="1" applyAlignment="1">
      <alignment horizontal="centerContinuous" vertical="center"/>
    </xf>
    <xf numFmtId="0" fontId="30" fillId="0" borderId="25" xfId="0" applyFont="1" applyBorder="1" applyAlignment="1">
      <alignment horizontal="centerContinuous" vertical="center"/>
    </xf>
    <xf numFmtId="0" fontId="33" fillId="0" borderId="27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27" fillId="0" borderId="17" xfId="0" applyFont="1" applyBorder="1">
      <alignment vertical="center"/>
    </xf>
    <xf numFmtId="182" fontId="15" fillId="0" borderId="28" xfId="44" applyNumberFormat="1" applyFont="1" applyBorder="1">
      <alignment vertical="center"/>
    </xf>
    <xf numFmtId="0" fontId="33" fillId="0" borderId="28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29" fillId="0" borderId="0" xfId="0" applyFont="1" applyAlignment="1">
      <alignment horizontal="right" vertical="center"/>
    </xf>
    <xf numFmtId="184" fontId="34" fillId="0" borderId="0" xfId="0" applyNumberFormat="1" applyFont="1">
      <alignment vertical="center"/>
    </xf>
    <xf numFmtId="0" fontId="9" fillId="0" borderId="0" xfId="0" applyFont="1" applyAlignment="1">
      <alignment horizontal="center" vertical="center"/>
    </xf>
    <xf numFmtId="43" fontId="9" fillId="0" borderId="0" xfId="8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0" fillId="0" borderId="25" xfId="0" applyFont="1" applyBorder="1" applyAlignment="1">
      <alignment horizontal="right" vertical="center"/>
    </xf>
    <xf numFmtId="0" fontId="27" fillId="5" borderId="0" xfId="0" applyFont="1" applyFill="1">
      <alignment vertical="center"/>
    </xf>
    <xf numFmtId="184" fontId="35" fillId="0" borderId="0" xfId="0" applyNumberFormat="1" applyFont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49" fontId="8" fillId="0" borderId="8" xfId="0" applyNumberFormat="1" applyFont="1" applyBorder="1" applyAlignment="1">
      <alignment vertical="center" wrapText="1"/>
    </xf>
    <xf numFmtId="49" fontId="8" fillId="0" borderId="8" xfId="0" applyNumberFormat="1" applyFont="1" applyBorder="1">
      <alignment vertical="center"/>
    </xf>
    <xf numFmtId="49" fontId="8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8" fontId="7" fillId="0" borderId="8" xfId="0" applyNumberFormat="1" applyFont="1" applyBorder="1" applyAlignment="1">
      <alignment horizontal="center" vertical="center"/>
    </xf>
    <xf numFmtId="0" fontId="10" fillId="0" borderId="7" xfId="44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4" fillId="0" borderId="2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184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80" fontId="17" fillId="0" borderId="0" xfId="8" applyNumberFormat="1" applyFont="1" applyFill="1" applyAlignment="1">
      <alignment horizontal="center" vertical="center"/>
    </xf>
    <xf numFmtId="2" fontId="17" fillId="0" borderId="0" xfId="0" applyNumberFormat="1" applyFont="1" applyAlignment="1">
      <alignment horizontal="right" vertical="center"/>
    </xf>
    <xf numFmtId="0" fontId="4" fillId="4" borderId="23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 wrapText="1"/>
    </xf>
    <xf numFmtId="43" fontId="9" fillId="0" borderId="8" xfId="44" applyNumberFormat="1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Continuous" vertical="center"/>
    </xf>
    <xf numFmtId="10" fontId="20" fillId="0" borderId="17" xfId="44" applyNumberFormat="1" applyFont="1" applyBorder="1" applyAlignment="1">
      <alignment horizontal="center" vertical="center"/>
    </xf>
    <xf numFmtId="180" fontId="9" fillId="0" borderId="8" xfId="44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80" fontId="35" fillId="0" borderId="25" xfId="52" applyNumberFormat="1" applyFont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180" fontId="35" fillId="0" borderId="25" xfId="52" applyNumberFormat="1" applyFont="1" applyAlignment="1">
      <alignment vertical="center" wrapText="1"/>
    </xf>
    <xf numFmtId="0" fontId="1" fillId="0" borderId="25" xfId="0" applyFont="1" applyBorder="1">
      <alignment vertical="center"/>
    </xf>
    <xf numFmtId="180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180" fontId="38" fillId="0" borderId="0" xfId="0" applyNumberFormat="1" applyFont="1" applyAlignment="1">
      <alignment horizontal="center" vertical="center" wrapText="1"/>
    </xf>
    <xf numFmtId="43" fontId="38" fillId="0" borderId="0" xfId="17" applyNumberFormat="1" applyFont="1" applyBorder="1" applyAlignment="1">
      <alignment horizontal="center" vertical="center" wrapText="1"/>
    </xf>
    <xf numFmtId="180" fontId="39" fillId="0" borderId="0" xfId="0" applyNumberFormat="1" applyFont="1" applyAlignment="1">
      <alignment horizontal="center" vertical="center" wrapText="1"/>
    </xf>
    <xf numFmtId="49" fontId="13" fillId="6" borderId="8" xfId="0" applyNumberFormat="1" applyFont="1" applyFill="1" applyBorder="1" applyAlignment="1">
      <alignment horizontal="center" vertical="center" wrapText="1"/>
    </xf>
    <xf numFmtId="0" fontId="32" fillId="6" borderId="8" xfId="0" applyFont="1" applyFill="1" applyBorder="1" applyAlignment="1">
      <alignment horizontal="center" vertical="center" wrapText="1"/>
    </xf>
    <xf numFmtId="49" fontId="13" fillId="6" borderId="8" xfId="0" applyNumberFormat="1" applyFont="1" applyFill="1" applyBorder="1" applyAlignment="1">
      <alignment horizontal="center" vertical="center"/>
    </xf>
    <xf numFmtId="0" fontId="37" fillId="6" borderId="8" xfId="0" applyFont="1" applyFill="1" applyBorder="1" applyAlignment="1">
      <alignment horizontal="center" vertical="center" wrapText="1"/>
    </xf>
    <xf numFmtId="43" fontId="9" fillId="4" borderId="8" xfId="44" applyNumberFormat="1" applyFont="1" applyFill="1" applyBorder="1" applyAlignment="1">
      <alignment horizontal="center" vertical="center"/>
    </xf>
    <xf numFmtId="10" fontId="20" fillId="0" borderId="27" xfId="44" applyNumberFormat="1" applyFont="1" applyBorder="1" applyAlignment="1">
      <alignment horizontal="center" vertical="center"/>
    </xf>
    <xf numFmtId="10" fontId="20" fillId="0" borderId="28" xfId="44" applyNumberFormat="1" applyFont="1" applyBorder="1" applyAlignment="1">
      <alignment horizontal="center" vertical="center"/>
    </xf>
    <xf numFmtId="180" fontId="17" fillId="0" borderId="0" xfId="0" applyNumberFormat="1" applyFont="1" applyAlignment="1">
      <alignment horizontal="center" vertical="center"/>
    </xf>
    <xf numFmtId="0" fontId="6" fillId="4" borderId="25" xfId="44" applyFont="1" applyFill="1" applyBorder="1" applyAlignment="1">
      <alignment horizontal="center" vertical="center" wrapText="1"/>
    </xf>
    <xf numFmtId="0" fontId="6" fillId="4" borderId="27" xfId="44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 wrapText="1"/>
    </xf>
    <xf numFmtId="0" fontId="13" fillId="6" borderId="25" xfId="0" applyFont="1" applyFill="1" applyBorder="1" applyAlignment="1">
      <alignment horizontal="center" vertical="center"/>
    </xf>
    <xf numFmtId="49" fontId="13" fillId="6" borderId="25" xfId="0" applyNumberFormat="1" applyFont="1" applyFill="1" applyBorder="1" applyAlignment="1">
      <alignment horizontal="center" vertical="center" wrapText="1"/>
    </xf>
    <xf numFmtId="49" fontId="21" fillId="6" borderId="25" xfId="0" applyNumberFormat="1" applyFont="1" applyFill="1" applyBorder="1" applyAlignment="1">
      <alignment horizontal="center" vertical="center"/>
    </xf>
    <xf numFmtId="49" fontId="40" fillId="6" borderId="25" xfId="0" applyNumberFormat="1" applyFont="1" applyFill="1" applyBorder="1" applyAlignment="1">
      <alignment horizontal="center" vertical="center"/>
    </xf>
    <xf numFmtId="0" fontId="41" fillId="6" borderId="25" xfId="0" applyFont="1" applyFill="1" applyBorder="1" applyAlignment="1">
      <alignment horizontal="center" vertical="center" wrapText="1"/>
    </xf>
    <xf numFmtId="0" fontId="42" fillId="6" borderId="25" xfId="0" applyFont="1" applyFill="1" applyBorder="1" applyAlignment="1">
      <alignment horizontal="center" vertical="center" wrapText="1"/>
    </xf>
    <xf numFmtId="0" fontId="12" fillId="4" borderId="25" xfId="44" applyFont="1" applyFill="1" applyBorder="1" applyAlignment="1">
      <alignment horizontal="center" vertical="center"/>
    </xf>
    <xf numFmtId="0" fontId="25" fillId="4" borderId="25" xfId="0" applyFont="1" applyFill="1" applyBorder="1" applyAlignment="1">
      <alignment horizontal="center" vertical="center"/>
    </xf>
    <xf numFmtId="0" fontId="40" fillId="4" borderId="25" xfId="0" applyFont="1" applyFill="1" applyBorder="1" applyAlignment="1">
      <alignment horizontal="center" vertical="center"/>
    </xf>
    <xf numFmtId="0" fontId="40" fillId="4" borderId="40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Continuous" vertical="center"/>
    </xf>
    <xf numFmtId="0" fontId="4" fillId="0" borderId="27" xfId="0" applyFont="1" applyBorder="1" applyAlignment="1">
      <alignment horizontal="center" vertical="center"/>
    </xf>
    <xf numFmtId="0" fontId="41" fillId="5" borderId="25" xfId="0" applyFont="1" applyFill="1" applyBorder="1" applyAlignment="1">
      <alignment horizontal="center" vertical="center" wrapText="1"/>
    </xf>
    <xf numFmtId="0" fontId="41" fillId="5" borderId="25" xfId="0" applyFont="1" applyFill="1" applyBorder="1" applyAlignment="1">
      <alignment horizontal="center" vertical="center"/>
    </xf>
    <xf numFmtId="180" fontId="41" fillId="0" borderId="25" xfId="44" applyNumberFormat="1" applyFont="1" applyBorder="1" applyAlignment="1">
      <alignment horizontal="center" vertical="center"/>
    </xf>
    <xf numFmtId="180" fontId="41" fillId="0" borderId="25" xfId="44" applyNumberFormat="1" applyFont="1" applyBorder="1">
      <alignment vertical="center"/>
    </xf>
    <xf numFmtId="179" fontId="41" fillId="0" borderId="25" xfId="44" applyNumberFormat="1" applyFont="1" applyBorder="1">
      <alignment vertical="center"/>
    </xf>
    <xf numFmtId="180" fontId="41" fillId="0" borderId="25" xfId="44" applyNumberFormat="1" applyFont="1" applyBorder="1" applyAlignment="1">
      <alignment horizontal="right" vertical="center"/>
    </xf>
    <xf numFmtId="180" fontId="41" fillId="4" borderId="25" xfId="44" applyNumberFormat="1" applyFont="1" applyFill="1" applyBorder="1">
      <alignment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10" fontId="41" fillId="0" borderId="25" xfId="44" applyNumberFormat="1" applyFont="1" applyBorder="1">
      <alignment vertical="center"/>
    </xf>
    <xf numFmtId="10" fontId="20" fillId="0" borderId="25" xfId="44" applyNumberFormat="1" applyFont="1" applyBorder="1" applyAlignment="1">
      <alignment horizontal="center" vertical="center"/>
    </xf>
    <xf numFmtId="43" fontId="41" fillId="4" borderId="25" xfId="44" applyNumberFormat="1" applyFont="1" applyFill="1" applyBorder="1" applyAlignment="1">
      <alignment horizontal="center" vertical="center"/>
    </xf>
    <xf numFmtId="10" fontId="9" fillId="0" borderId="25" xfId="44" applyNumberFormat="1" applyFont="1" applyBorder="1">
      <alignment vertical="center"/>
    </xf>
    <xf numFmtId="31" fontId="1" fillId="0" borderId="0" xfId="0" applyNumberFormat="1" applyFont="1">
      <alignment vertical="center"/>
    </xf>
    <xf numFmtId="185" fontId="38" fillId="0" borderId="0" xfId="17" applyNumberFormat="1" applyFont="1" applyBorder="1" applyAlignment="1">
      <alignment horizontal="center" vertical="center" wrapText="1"/>
    </xf>
    <xf numFmtId="176" fontId="9" fillId="0" borderId="8" xfId="44" applyNumberFormat="1" applyFont="1" applyBorder="1">
      <alignment vertical="center"/>
    </xf>
    <xf numFmtId="176" fontId="9" fillId="0" borderId="11" xfId="44" applyNumberFormat="1" applyFont="1" applyBorder="1">
      <alignment vertical="center"/>
    </xf>
    <xf numFmtId="181" fontId="7" fillId="2" borderId="8" xfId="0" applyNumberFormat="1" applyFont="1" applyFill="1" applyBorder="1">
      <alignment vertical="center"/>
    </xf>
    <xf numFmtId="181" fontId="8" fillId="2" borderId="8" xfId="0" applyNumberFormat="1" applyFont="1" applyFill="1" applyBorder="1">
      <alignment vertical="center"/>
    </xf>
    <xf numFmtId="182" fontId="7" fillId="2" borderId="8" xfId="0" applyNumberFormat="1" applyFont="1" applyFill="1" applyBorder="1">
      <alignment vertical="center"/>
    </xf>
    <xf numFmtId="181" fontId="8" fillId="2" borderId="8" xfId="0" applyNumberFormat="1" applyFont="1" applyFill="1" applyBorder="1" applyAlignment="1">
      <alignment horizontal="center" vertical="center"/>
    </xf>
    <xf numFmtId="181" fontId="7" fillId="2" borderId="8" xfId="0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176" fontId="9" fillId="0" borderId="20" xfId="44" applyNumberFormat="1" applyFont="1" applyBorder="1">
      <alignment vertical="center"/>
    </xf>
    <xf numFmtId="0" fontId="19" fillId="4" borderId="14" xfId="0" applyFont="1" applyFill="1" applyBorder="1" applyAlignment="1">
      <alignment horizontal="centerContinuous" vertical="center"/>
    </xf>
    <xf numFmtId="0" fontId="6" fillId="4" borderId="3" xfId="44" applyFont="1" applyFill="1" applyBorder="1" applyAlignment="1">
      <alignment horizontal="center" vertical="center"/>
    </xf>
    <xf numFmtId="0" fontId="6" fillId="4" borderId="7" xfId="44" applyFont="1" applyFill="1" applyBorder="1" applyAlignment="1">
      <alignment horizontal="left" vertical="center"/>
    </xf>
    <xf numFmtId="0" fontId="11" fillId="4" borderId="7" xfId="44" applyFont="1" applyFill="1" applyBorder="1" applyAlignment="1">
      <alignment horizontal="left" vertical="center" wrapText="1"/>
    </xf>
    <xf numFmtId="49" fontId="7" fillId="4" borderId="8" xfId="0" applyNumberFormat="1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180" fontId="15" fillId="4" borderId="11" xfId="44" applyNumberFormat="1" applyFont="1" applyFill="1" applyBorder="1">
      <alignment vertical="center"/>
    </xf>
    <xf numFmtId="180" fontId="15" fillId="4" borderId="13" xfId="44" applyNumberFormat="1" applyFont="1" applyFill="1" applyBorder="1">
      <alignment vertical="center"/>
    </xf>
    <xf numFmtId="0" fontId="8" fillId="4" borderId="0" xfId="0" applyFont="1" applyFill="1">
      <alignment vertical="center"/>
    </xf>
    <xf numFmtId="0" fontId="4" fillId="0" borderId="15" xfId="0" applyFont="1" applyBorder="1" applyAlignment="1">
      <alignment horizontal="centerContinuous" vertical="center"/>
    </xf>
    <xf numFmtId="182" fontId="16" fillId="0" borderId="17" xfId="0" applyNumberFormat="1" applyFont="1" applyBorder="1" applyAlignment="1">
      <alignment horizontal="center" vertical="center"/>
    </xf>
    <xf numFmtId="182" fontId="22" fillId="0" borderId="17" xfId="0" applyNumberFormat="1" applyFont="1" applyBorder="1">
      <alignment vertical="center"/>
    </xf>
    <xf numFmtId="10" fontId="15" fillId="0" borderId="13" xfId="44" applyNumberFormat="1" applyFont="1" applyBorder="1">
      <alignment vertical="center"/>
    </xf>
    <xf numFmtId="182" fontId="8" fillId="2" borderId="8" xfId="0" applyNumberFormat="1" applyFont="1" applyFill="1" applyBorder="1">
      <alignment vertical="center"/>
    </xf>
    <xf numFmtId="49" fontId="25" fillId="2" borderId="8" xfId="0" applyNumberFormat="1" applyFont="1" applyFill="1" applyBorder="1" applyAlignment="1">
      <alignment horizontal="center" vertical="center"/>
    </xf>
    <xf numFmtId="180" fontId="15" fillId="0" borderId="7" xfId="44" applyNumberFormat="1" applyFont="1" applyBorder="1">
      <alignment vertical="center"/>
    </xf>
    <xf numFmtId="180" fontId="15" fillId="0" borderId="8" xfId="44" applyNumberFormat="1" applyFont="1" applyBorder="1">
      <alignment vertical="center"/>
    </xf>
    <xf numFmtId="0" fontId="43" fillId="2" borderId="8" xfId="0" applyFont="1" applyFill="1" applyBorder="1" applyAlignment="1">
      <alignment horizontal="center" vertical="center"/>
    </xf>
    <xf numFmtId="10" fontId="15" fillId="0" borderId="8" xfId="44" applyNumberFormat="1" applyFont="1" applyBorder="1">
      <alignment vertical="center"/>
    </xf>
    <xf numFmtId="10" fontId="7" fillId="2" borderId="8" xfId="0" applyNumberFormat="1" applyFont="1" applyFill="1" applyBorder="1" applyAlignment="1">
      <alignment horizontal="center" vertical="center"/>
    </xf>
    <xf numFmtId="178" fontId="8" fillId="2" borderId="11" xfId="0" applyNumberFormat="1" applyFont="1" applyFill="1" applyBorder="1" applyAlignment="1">
      <alignment horizontal="center" vertical="center"/>
    </xf>
    <xf numFmtId="180" fontId="15" fillId="2" borderId="9" xfId="44" applyNumberFormat="1" applyFont="1" applyFill="1" applyBorder="1">
      <alignment vertical="center"/>
    </xf>
    <xf numFmtId="49" fontId="8" fillId="2" borderId="9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8" xfId="0" applyFont="1" applyFill="1" applyBorder="1">
      <alignment vertical="center"/>
    </xf>
    <xf numFmtId="178" fontId="25" fillId="2" borderId="11" xfId="0" applyNumberFormat="1" applyFont="1" applyFill="1" applyBorder="1" applyAlignment="1">
      <alignment horizontal="center" vertical="center"/>
    </xf>
    <xf numFmtId="10" fontId="15" fillId="0" borderId="11" xfId="44" applyNumberFormat="1" applyFont="1" applyBorder="1">
      <alignment vertical="center"/>
    </xf>
    <xf numFmtId="0" fontId="44" fillId="2" borderId="1" xfId="44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Continuous" vertical="center"/>
    </xf>
    <xf numFmtId="0" fontId="6" fillId="2" borderId="47" xfId="44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10" fontId="11" fillId="0" borderId="18" xfId="44" applyNumberFormat="1" applyFont="1" applyBorder="1">
      <alignment vertical="center"/>
    </xf>
    <xf numFmtId="0" fontId="45" fillId="3" borderId="25" xfId="0" applyFont="1" applyFill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2" fillId="3" borderId="25" xfId="0" applyFont="1" applyFill="1" applyBorder="1" applyAlignment="1">
      <alignment horizontal="center" vertical="center"/>
    </xf>
    <xf numFmtId="0" fontId="23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49" fontId="22" fillId="2" borderId="0" xfId="0" applyNumberFormat="1" applyFont="1" applyFill="1" applyAlignment="1">
      <alignment horizontal="left" vertical="center"/>
    </xf>
    <xf numFmtId="0" fontId="3" fillId="2" borderId="0" xfId="0" applyFont="1" applyFill="1">
      <alignment vertical="center"/>
    </xf>
    <xf numFmtId="49" fontId="22" fillId="0" borderId="0" xfId="0" applyNumberFormat="1" applyFont="1" applyAlignment="1">
      <alignment horizontal="left" vertical="center"/>
    </xf>
    <xf numFmtId="0" fontId="23" fillId="0" borderId="0" xfId="0" applyFont="1">
      <alignment vertical="center"/>
    </xf>
    <xf numFmtId="0" fontId="3" fillId="7" borderId="0" xfId="0" applyFont="1" applyFill="1">
      <alignment vertical="center"/>
    </xf>
    <xf numFmtId="0" fontId="0" fillId="7" borderId="0" xfId="0" applyFill="1">
      <alignment vertical="center"/>
    </xf>
    <xf numFmtId="0" fontId="3" fillId="7" borderId="0" xfId="0" applyFont="1" applyFill="1" applyAlignment="1">
      <alignment horizontal="right" vertical="center"/>
    </xf>
    <xf numFmtId="49" fontId="22" fillId="7" borderId="0" xfId="0" applyNumberFormat="1" applyFont="1" applyFill="1" applyAlignment="1">
      <alignment horizontal="left"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46" fillId="0" borderId="0" xfId="0" applyFont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41" xfId="0" applyBorder="1">
      <alignment vertical="center"/>
    </xf>
    <xf numFmtId="0" fontId="47" fillId="0" borderId="0" xfId="0" applyFont="1" applyAlignment="1">
      <alignment horizontal="centerContinuous" vertical="center"/>
    </xf>
    <xf numFmtId="0" fontId="48" fillId="0" borderId="0" xfId="0" applyFont="1" applyAlignment="1">
      <alignment horizontal="centerContinuous" vertical="center"/>
    </xf>
    <xf numFmtId="0" fontId="49" fillId="0" borderId="0" xfId="0" applyFont="1" applyAlignment="1">
      <alignment horizontal="centerContinuous" vertical="center"/>
    </xf>
    <xf numFmtId="31" fontId="50" fillId="0" borderId="0" xfId="0" applyNumberFormat="1" applyFont="1" applyAlignment="1">
      <alignment horizontal="centerContinuous" vertical="center"/>
    </xf>
    <xf numFmtId="0" fontId="46" fillId="0" borderId="0" xfId="0" applyFont="1" applyAlignment="1">
      <alignment horizontal="distributed" vertical="center"/>
    </xf>
    <xf numFmtId="0" fontId="46" fillId="0" borderId="0" xfId="0" applyFont="1" applyAlignment="1">
      <alignment horizontal="right" vertical="center"/>
    </xf>
    <xf numFmtId="31" fontId="50" fillId="0" borderId="0" xfId="0" applyNumberFormat="1" applyFont="1" applyAlignment="1">
      <alignment horizontal="left"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51" fillId="0" borderId="35" xfId="0" applyFont="1" applyBorder="1" applyAlignment="1">
      <alignment horizontal="centerContinuous" vertical="center"/>
    </xf>
    <xf numFmtId="0" fontId="0" fillId="0" borderId="35" xfId="0" applyBorder="1" applyAlignment="1">
      <alignment horizontal="centerContinuous" vertical="center"/>
    </xf>
    <xf numFmtId="0" fontId="46" fillId="0" borderId="0" xfId="0" applyFont="1" applyAlignment="1">
      <alignment horizontal="center" vertical="center"/>
    </xf>
    <xf numFmtId="31" fontId="52" fillId="0" borderId="0" xfId="0" applyNumberFormat="1" applyFont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36" xfId="0" applyBorder="1">
      <alignment vertical="center"/>
    </xf>
    <xf numFmtId="0" fontId="0" fillId="0" borderId="55" xfId="0" applyBorder="1">
      <alignment vertical="center"/>
    </xf>
    <xf numFmtId="0" fontId="46" fillId="0" borderId="55" xfId="0" applyFont="1" applyBorder="1">
      <alignment vertical="center"/>
    </xf>
    <xf numFmtId="0" fontId="0" fillId="0" borderId="39" xfId="0" applyBorder="1">
      <alignment vertical="center"/>
    </xf>
    <xf numFmtId="31" fontId="52" fillId="0" borderId="0" xfId="0" applyNumberFormat="1" applyFont="1" applyAlignment="1">
      <alignment horizontal="center" vertical="center"/>
    </xf>
    <xf numFmtId="0" fontId="0" fillId="0" borderId="56" xfId="0" applyBorder="1">
      <alignment vertical="center"/>
    </xf>
    <xf numFmtId="0" fontId="53" fillId="0" borderId="57" xfId="0" applyFont="1" applyBorder="1" applyAlignment="1">
      <alignment horizontal="centerContinuous" vertical="center"/>
    </xf>
    <xf numFmtId="0" fontId="54" fillId="0" borderId="57" xfId="0" applyFont="1" applyBorder="1" applyAlignment="1">
      <alignment horizontal="centerContinuous" vertical="center"/>
    </xf>
    <xf numFmtId="0" fontId="55" fillId="0" borderId="0" xfId="0" applyFont="1" applyAlignment="1">
      <alignment horizontal="center" vertical="center"/>
    </xf>
    <xf numFmtId="0" fontId="56" fillId="0" borderId="0" xfId="0" applyFont="1">
      <alignment vertical="center"/>
    </xf>
    <xf numFmtId="0" fontId="57" fillId="0" borderId="0" xfId="0" applyFont="1" applyAlignment="1">
      <alignment horizontal="center" vertical="center"/>
    </xf>
    <xf numFmtId="0" fontId="58" fillId="0" borderId="0" xfId="0" applyFont="1">
      <alignment vertical="center"/>
    </xf>
    <xf numFmtId="0" fontId="54" fillId="0" borderId="0" xfId="0" applyFont="1" applyAlignment="1">
      <alignment horizontal="center" vertical="center"/>
    </xf>
    <xf numFmtId="0" fontId="59" fillId="0" borderId="0" xfId="0" applyFont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资产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_合并报表" xfId="44"/>
    <cellStyle name="强调文字颜色 5" xfId="45" builtinId="45"/>
    <cellStyle name="40% - 强调文字颜色 5" xfId="46" builtinId="47"/>
    <cellStyle name="60% - 强调文字颜色 5" xfId="47" builtinId="48"/>
    <cellStyle name="百分比 4 7" xfId="48"/>
    <cellStyle name="强调文字颜色 6" xfId="49" builtinId="49"/>
    <cellStyle name="40% - 强调文字颜色 6" xfId="50" builtinId="51"/>
    <cellStyle name="60% - 强调文字颜色 6" xfId="51" builtinId="52"/>
    <cellStyle name="style" xfId="52"/>
    <cellStyle name="常规 3" xfId="53"/>
  </cellStyles>
  <dxfs count="1">
    <dxf>
      <font>
        <color indexed="9"/>
      </font>
      <border>
        <left/>
        <right/>
        <top/>
        <bottom/>
      </border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3" Type="http://schemas.openxmlformats.org/officeDocument/2006/relationships/sharedStrings" Target="sharedStrings.xml"/><Relationship Id="rId82" Type="http://schemas.openxmlformats.org/officeDocument/2006/relationships/styles" Target="styles.xml"/><Relationship Id="rId81" Type="http://schemas.openxmlformats.org/officeDocument/2006/relationships/theme" Target="theme/theme1.xml"/><Relationship Id="rId80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79" Type="http://schemas.openxmlformats.org/officeDocument/2006/relationships/worksheet" Target="worksheets/sheet79.xml"/><Relationship Id="rId78" Type="http://schemas.openxmlformats.org/officeDocument/2006/relationships/worksheet" Target="worksheets/sheet78.xml"/><Relationship Id="rId77" Type="http://schemas.openxmlformats.org/officeDocument/2006/relationships/worksheet" Target="worksheets/sheet77.xml"/><Relationship Id="rId76" Type="http://schemas.openxmlformats.org/officeDocument/2006/relationships/worksheet" Target="worksheets/sheet76.xml"/><Relationship Id="rId75" Type="http://schemas.openxmlformats.org/officeDocument/2006/relationships/worksheet" Target="worksheets/sheet75.xml"/><Relationship Id="rId74" Type="http://schemas.openxmlformats.org/officeDocument/2006/relationships/worksheet" Target="worksheets/sheet74.xml"/><Relationship Id="rId73" Type="http://schemas.openxmlformats.org/officeDocument/2006/relationships/worksheet" Target="worksheets/sheet73.xml"/><Relationship Id="rId72" Type="http://schemas.openxmlformats.org/officeDocument/2006/relationships/worksheet" Target="worksheets/sheet72.xml"/><Relationship Id="rId71" Type="http://schemas.openxmlformats.org/officeDocument/2006/relationships/worksheet" Target="worksheets/sheet71.xml"/><Relationship Id="rId70" Type="http://schemas.openxmlformats.org/officeDocument/2006/relationships/worksheet" Target="worksheets/sheet70.xml"/><Relationship Id="rId7" Type="http://schemas.openxmlformats.org/officeDocument/2006/relationships/worksheet" Target="worksheets/sheet7.xml"/><Relationship Id="rId69" Type="http://schemas.openxmlformats.org/officeDocument/2006/relationships/worksheet" Target="worksheets/sheet69.xml"/><Relationship Id="rId68" Type="http://schemas.openxmlformats.org/officeDocument/2006/relationships/worksheet" Target="worksheets/sheet68.xml"/><Relationship Id="rId67" Type="http://schemas.openxmlformats.org/officeDocument/2006/relationships/worksheet" Target="worksheets/sheet67.xml"/><Relationship Id="rId66" Type="http://schemas.openxmlformats.org/officeDocument/2006/relationships/worksheet" Target="worksheets/sheet66.xml"/><Relationship Id="rId65" Type="http://schemas.openxmlformats.org/officeDocument/2006/relationships/worksheet" Target="worksheets/sheet65.xml"/><Relationship Id="rId64" Type="http://schemas.openxmlformats.org/officeDocument/2006/relationships/worksheet" Target="worksheets/sheet64.xml"/><Relationship Id="rId63" Type="http://schemas.openxmlformats.org/officeDocument/2006/relationships/worksheet" Target="worksheets/sheet63.xml"/><Relationship Id="rId62" Type="http://schemas.openxmlformats.org/officeDocument/2006/relationships/worksheet" Target="worksheets/sheet62.xml"/><Relationship Id="rId61" Type="http://schemas.openxmlformats.org/officeDocument/2006/relationships/worksheet" Target="worksheets/sheet61.xml"/><Relationship Id="rId60" Type="http://schemas.openxmlformats.org/officeDocument/2006/relationships/worksheet" Target="worksheets/sheet60.xml"/><Relationship Id="rId6" Type="http://schemas.openxmlformats.org/officeDocument/2006/relationships/worksheet" Target="worksheets/sheet6.xml"/><Relationship Id="rId59" Type="http://schemas.openxmlformats.org/officeDocument/2006/relationships/worksheet" Target="worksheets/sheet59.xml"/><Relationship Id="rId58" Type="http://schemas.openxmlformats.org/officeDocument/2006/relationships/worksheet" Target="worksheets/sheet58.xml"/><Relationship Id="rId57" Type="http://schemas.openxmlformats.org/officeDocument/2006/relationships/worksheet" Target="worksheets/sheet57.xml"/><Relationship Id="rId56" Type="http://schemas.openxmlformats.org/officeDocument/2006/relationships/worksheet" Target="worksheets/sheet56.xml"/><Relationship Id="rId55" Type="http://schemas.openxmlformats.org/officeDocument/2006/relationships/worksheet" Target="worksheets/sheet55.xml"/><Relationship Id="rId54" Type="http://schemas.openxmlformats.org/officeDocument/2006/relationships/worksheet" Target="worksheets/sheet54.xml"/><Relationship Id="rId53" Type="http://schemas.openxmlformats.org/officeDocument/2006/relationships/worksheet" Target="worksheets/sheet53.xml"/><Relationship Id="rId52" Type="http://schemas.openxmlformats.org/officeDocument/2006/relationships/worksheet" Target="worksheets/sheet52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46</xdr:col>
      <xdr:colOff>159385</xdr:colOff>
      <xdr:row>4</xdr:row>
      <xdr:rowOff>157480</xdr:rowOff>
    </xdr:from>
    <xdr:to>
      <xdr:col>56</xdr:col>
      <xdr:colOff>69215</xdr:colOff>
      <xdr:row>11</xdr:row>
      <xdr:rowOff>281305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205200" y="957580"/>
          <a:ext cx="6767830" cy="1974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46</xdr:col>
      <xdr:colOff>164465</xdr:colOff>
      <xdr:row>12</xdr:row>
      <xdr:rowOff>118745</xdr:rowOff>
    </xdr:from>
    <xdr:to>
      <xdr:col>56</xdr:col>
      <xdr:colOff>41275</xdr:colOff>
      <xdr:row>18</xdr:row>
      <xdr:rowOff>299720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210280" y="3074670"/>
          <a:ext cx="6734810" cy="20097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hyperlink" Target="http://fg.fengj.com/quotesteelprice/a0b0c0d19y2020m10/page2/" TargetMode="Externa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3"/>
  <sheetViews>
    <sheetView showGridLines="0" workbookViewId="0">
      <pane xSplit="3" ySplit="1" topLeftCell="D2" activePane="bottomRight" state="frozen"/>
      <selection/>
      <selection pane="topRight"/>
      <selection pane="bottomLeft"/>
      <selection pane="bottomRight" activeCell="C17" sqref="C17"/>
    </sheetView>
  </sheetViews>
  <sheetFormatPr defaultColWidth="9" defaultRowHeight="14" outlineLevelCol="2"/>
  <cols>
    <col min="1" max="1" width="1.625" customWidth="1"/>
    <col min="2" max="2" width="3.625" customWidth="1"/>
    <col min="3" max="3" width="136.625" customWidth="1"/>
    <col min="4" max="4" width="8.875" customWidth="1"/>
  </cols>
  <sheetData>
    <row r="1" ht="37.35" customHeight="1" spans="2:3">
      <c r="B1" s="419" t="s">
        <v>0</v>
      </c>
      <c r="C1" s="420"/>
    </row>
    <row r="2" spans="2:3">
      <c r="B2" s="421">
        <v>1</v>
      </c>
      <c r="C2" s="422" t="s">
        <v>1</v>
      </c>
    </row>
    <row r="3" spans="2:3">
      <c r="B3" s="423">
        <f t="shared" ref="B3:B8" si="0">B2+1</f>
        <v>2</v>
      </c>
      <c r="C3" s="424" t="s">
        <v>2</v>
      </c>
    </row>
    <row r="4" spans="2:3">
      <c r="B4" s="425">
        <f t="shared" si="0"/>
        <v>3</v>
      </c>
      <c r="C4" s="422" t="s">
        <v>3</v>
      </c>
    </row>
    <row r="5" spans="2:3">
      <c r="B5" s="423">
        <f t="shared" si="0"/>
        <v>4</v>
      </c>
      <c r="C5" s="424" t="s">
        <v>4</v>
      </c>
    </row>
    <row r="6" spans="2:3">
      <c r="B6" s="425">
        <f t="shared" si="0"/>
        <v>5</v>
      </c>
      <c r="C6" s="422" t="s">
        <v>5</v>
      </c>
    </row>
    <row r="7" spans="2:3">
      <c r="B7" s="423">
        <f t="shared" si="0"/>
        <v>6</v>
      </c>
      <c r="C7" s="424" t="s">
        <v>6</v>
      </c>
    </row>
    <row r="8" spans="2:3">
      <c r="B8" s="425">
        <f t="shared" si="0"/>
        <v>7</v>
      </c>
      <c r="C8" s="422" t="s">
        <v>7</v>
      </c>
    </row>
    <row r="9" spans="3:3">
      <c r="C9" s="426"/>
    </row>
    <row r="10" spans="3:3">
      <c r="C10" s="426"/>
    </row>
    <row r="11" spans="3:3">
      <c r="C11" s="426"/>
    </row>
    <row r="12" spans="3:3">
      <c r="C12" s="426"/>
    </row>
    <row r="13" spans="3:3">
      <c r="C13" s="426"/>
    </row>
  </sheetData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showGridLines="0" view="pageBreakPreview" zoomScaleNormal="100" workbookViewId="0">
      <pane xSplit="10" ySplit="6" topLeftCell="K7" activePane="bottomRight" state="frozen"/>
      <selection/>
      <selection pane="topRight"/>
      <selection pane="bottomLeft"/>
      <selection pane="bottomRight" activeCell="K14" sqref="K14"/>
    </sheetView>
  </sheetViews>
  <sheetFormatPr defaultColWidth="9" defaultRowHeight="14"/>
  <cols>
    <col min="1" max="1" width="6" customWidth="1"/>
    <col min="2" max="2" width="32.125" customWidth="1"/>
    <col min="3" max="3" width="10.625" customWidth="1"/>
    <col min="4" max="4" width="9.625" customWidth="1"/>
    <col min="5" max="5" width="7.625" customWidth="1"/>
    <col min="6" max="7" width="15.625" customWidth="1"/>
    <col min="8" max="8" width="12.375" customWidth="1"/>
    <col min="9" max="9" width="8.125" customWidth="1"/>
    <col min="12" max="12" width="12.625" customWidth="1"/>
  </cols>
  <sheetData>
    <row r="1" ht="30" customHeight="1" spans="1:10">
      <c r="A1" s="2" t="e">
        <f>目录!C13</f>
        <v>#REF!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e">
        <f>封面!D13</f>
        <v>#REF!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e">
        <f>目录!E13&amp;目录!F13</f>
        <v>#REF!</v>
      </c>
    </row>
    <row r="4" spans="1:10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36" t="s">
        <v>94</v>
      </c>
    </row>
    <row r="5" ht="15" spans="1:10">
      <c r="A5" s="6" t="s">
        <v>95</v>
      </c>
      <c r="B5" s="7"/>
      <c r="C5" s="7"/>
      <c r="D5" s="7"/>
      <c r="E5" s="7"/>
      <c r="F5" s="7"/>
      <c r="G5" s="8" t="s">
        <v>96</v>
      </c>
      <c r="H5" s="9"/>
      <c r="I5" s="9"/>
      <c r="J5" s="37"/>
    </row>
    <row r="6" s="1" customFormat="1" ht="13" spans="1:13">
      <c r="A6" s="10" t="s">
        <v>112</v>
      </c>
      <c r="B6" s="11" t="s">
        <v>122</v>
      </c>
      <c r="C6" s="11" t="s">
        <v>123</v>
      </c>
      <c r="D6" s="11" t="s">
        <v>124</v>
      </c>
      <c r="E6" s="11" t="s">
        <v>114</v>
      </c>
      <c r="F6" s="12" t="s">
        <v>99</v>
      </c>
      <c r="G6" s="13" t="s">
        <v>100</v>
      </c>
      <c r="H6" s="14" t="s">
        <v>101</v>
      </c>
      <c r="I6" s="14" t="s">
        <v>102</v>
      </c>
      <c r="J6" s="38" t="s">
        <v>115</v>
      </c>
      <c r="L6" s="39" t="s">
        <v>103</v>
      </c>
      <c r="M6" s="39" t="s">
        <v>104</v>
      </c>
    </row>
    <row r="7" spans="1:12">
      <c r="A7" s="15">
        <v>1</v>
      </c>
      <c r="B7" s="16"/>
      <c r="C7" s="16"/>
      <c r="D7" s="17"/>
      <c r="E7" s="18" t="s">
        <v>117</v>
      </c>
      <c r="F7" s="19"/>
      <c r="G7" s="20"/>
      <c r="H7" s="21" t="e">
        <f>IF(#REF!&lt;&gt;"B","",G7-F7)</f>
        <v>#REF!</v>
      </c>
      <c r="I7" s="40" t="e">
        <f>IF(#REF!&lt;&gt;"B","",IF(F7=0,0,ROUND(H7/ABS(F7),4)))</f>
        <v>#REF!</v>
      </c>
      <c r="J7" s="41"/>
      <c r="L7" s="42"/>
    </row>
    <row r="8" spans="1:12">
      <c r="A8" s="15">
        <f>A7+1</f>
        <v>2</v>
      </c>
      <c r="B8" s="16"/>
      <c r="C8" s="16"/>
      <c r="D8" s="17"/>
      <c r="E8" s="18"/>
      <c r="F8" s="19"/>
      <c r="G8" s="20"/>
      <c r="H8" s="21"/>
      <c r="I8" s="21"/>
      <c r="J8" s="41"/>
      <c r="L8" s="42"/>
    </row>
    <row r="9" spans="1:12">
      <c r="A9" s="15">
        <f t="shared" ref="A9:A16" si="0">A8+1</f>
        <v>3</v>
      </c>
      <c r="B9" s="16"/>
      <c r="C9" s="16"/>
      <c r="D9" s="17"/>
      <c r="E9" s="18"/>
      <c r="F9" s="19"/>
      <c r="G9" s="20"/>
      <c r="H9" s="21"/>
      <c r="I9" s="21"/>
      <c r="J9" s="41"/>
      <c r="L9" s="42"/>
    </row>
    <row r="10" spans="1:12">
      <c r="A10" s="15">
        <f t="shared" si="0"/>
        <v>4</v>
      </c>
      <c r="B10" s="16"/>
      <c r="C10" s="16"/>
      <c r="D10" s="17"/>
      <c r="E10" s="18"/>
      <c r="F10" s="19"/>
      <c r="G10" s="20"/>
      <c r="H10" s="21"/>
      <c r="I10" s="21"/>
      <c r="J10" s="41"/>
      <c r="L10" s="42"/>
    </row>
    <row r="11" spans="1:12">
      <c r="A11" s="15">
        <f t="shared" si="0"/>
        <v>5</v>
      </c>
      <c r="B11" s="16"/>
      <c r="C11" s="16"/>
      <c r="D11" s="17"/>
      <c r="E11" s="18"/>
      <c r="F11" s="19"/>
      <c r="G11" s="20"/>
      <c r="H11" s="21"/>
      <c r="I11" s="21"/>
      <c r="J11" s="41"/>
      <c r="L11" s="42"/>
    </row>
    <row r="12" spans="1:12">
      <c r="A12" s="15">
        <f t="shared" si="0"/>
        <v>6</v>
      </c>
      <c r="B12" s="16"/>
      <c r="C12" s="16"/>
      <c r="D12" s="17"/>
      <c r="E12" s="18"/>
      <c r="F12" s="19"/>
      <c r="G12" s="20"/>
      <c r="H12" s="21"/>
      <c r="I12" s="21"/>
      <c r="J12" s="41"/>
      <c r="L12" s="42"/>
    </row>
    <row r="13" spans="1:12">
      <c r="A13" s="15">
        <f t="shared" si="0"/>
        <v>7</v>
      </c>
      <c r="B13" s="16"/>
      <c r="C13" s="16"/>
      <c r="D13" s="17"/>
      <c r="E13" s="18"/>
      <c r="F13" s="19"/>
      <c r="G13" s="20"/>
      <c r="H13" s="21"/>
      <c r="I13" s="21"/>
      <c r="J13" s="41"/>
      <c r="L13" s="42"/>
    </row>
    <row r="14" spans="1:12">
      <c r="A14" s="15">
        <f t="shared" si="0"/>
        <v>8</v>
      </c>
      <c r="B14" s="16"/>
      <c r="C14" s="16"/>
      <c r="D14" s="17"/>
      <c r="E14" s="18"/>
      <c r="F14" s="19"/>
      <c r="G14" s="20"/>
      <c r="H14" s="21"/>
      <c r="I14" s="21"/>
      <c r="J14" s="41"/>
      <c r="L14" s="42"/>
    </row>
    <row r="15" spans="1:12">
      <c r="A15" s="15">
        <f t="shared" si="0"/>
        <v>9</v>
      </c>
      <c r="B15" s="16"/>
      <c r="C15" s="16"/>
      <c r="D15" s="17"/>
      <c r="E15" s="18"/>
      <c r="F15" s="19"/>
      <c r="G15" s="20"/>
      <c r="H15" s="21"/>
      <c r="I15" s="21"/>
      <c r="J15" s="41"/>
      <c r="L15" s="42"/>
    </row>
    <row r="16" spans="1:12">
      <c r="A16" s="15">
        <f t="shared" si="0"/>
        <v>10</v>
      </c>
      <c r="B16" s="16"/>
      <c r="C16" s="16"/>
      <c r="D16" s="17"/>
      <c r="E16" s="18"/>
      <c r="F16" s="19"/>
      <c r="G16" s="20"/>
      <c r="H16" s="21"/>
      <c r="I16" s="21"/>
      <c r="J16" s="41"/>
      <c r="L16" s="42"/>
    </row>
    <row r="17" spans="1:12">
      <c r="A17" s="22"/>
      <c r="B17" s="23"/>
      <c r="C17" s="24"/>
      <c r="D17" s="25"/>
      <c r="E17" s="23"/>
      <c r="F17" s="19"/>
      <c r="G17" s="20"/>
      <c r="H17" s="21"/>
      <c r="I17" s="21"/>
      <c r="J17" s="41"/>
      <c r="L17" s="42"/>
    </row>
    <row r="18" spans="1:12">
      <c r="A18" s="26"/>
      <c r="B18" s="23"/>
      <c r="C18" s="24"/>
      <c r="D18" s="25"/>
      <c r="E18" s="23"/>
      <c r="F18" s="19"/>
      <c r="G18" s="20"/>
      <c r="H18" s="21"/>
      <c r="I18" s="21"/>
      <c r="J18" s="41"/>
      <c r="L18" s="42"/>
    </row>
    <row r="19" spans="1:13">
      <c r="A19" s="27"/>
      <c r="B19" s="334" t="s">
        <v>110</v>
      </c>
      <c r="C19" s="334"/>
      <c r="D19" s="334"/>
      <c r="E19" s="334"/>
      <c r="F19" s="30">
        <f>ROUND(SUM(F7:F18),2)</f>
        <v>0</v>
      </c>
      <c r="G19" s="31" t="e">
        <f>IF(#REF!&lt;&gt;"B","",ROUND(SUM(G7:G18),2))</f>
        <v>#REF!</v>
      </c>
      <c r="H19" s="32" t="e">
        <f>IF(#REF!&lt;&gt;"B","",ROUND(SUM(H7:H18),2))</f>
        <v>#REF!</v>
      </c>
      <c r="I19" s="43" t="e">
        <f>IF(#REF!&lt;&gt;"B","",IF(F19=0,0,ROUND(H19/ABS(F19),4)))</f>
        <v>#REF!</v>
      </c>
      <c r="J19" s="44"/>
      <c r="L19" s="45"/>
      <c r="M19" s="46" t="str">
        <f>IF(F19-L19=0,"OK","F")</f>
        <v>OK</v>
      </c>
    </row>
    <row r="20" spans="1:10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1">
      <c r="A21" s="34" t="e">
        <f>"被评估企业填表人："&amp;#REF!</f>
        <v>#REF!</v>
      </c>
      <c r="B21" s="35"/>
      <c r="C21" s="35"/>
      <c r="D21" s="35"/>
      <c r="E21" s="35"/>
      <c r="F21" s="35"/>
      <c r="G21" s="33"/>
      <c r="H21" s="33"/>
      <c r="I21" s="33"/>
      <c r="J21" s="47" t="e">
        <f>IF(#REF!="B","评估人员:"&amp;#REF!,"")</f>
        <v>#REF!</v>
      </c>
      <c r="K21" s="48"/>
    </row>
    <row r="22" spans="1:10">
      <c r="A22" s="34" t="e">
        <f>"填表日期："&amp;#REF!</f>
        <v>#REF!</v>
      </c>
      <c r="B22" s="35"/>
      <c r="C22" s="35"/>
      <c r="D22" s="35"/>
      <c r="E22" s="35"/>
      <c r="F22" s="35"/>
      <c r="G22" s="33"/>
      <c r="H22" s="33"/>
      <c r="I22" s="33"/>
      <c r="J22" s="33"/>
    </row>
  </sheetData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showGridLines="0" view="pageBreakPreview" zoomScaleNormal="100" workbookViewId="0">
      <pane xSplit="12" ySplit="6" topLeftCell="M7" activePane="bottomRight" state="frozen"/>
      <selection/>
      <selection pane="topRight"/>
      <selection pane="bottomLeft"/>
      <selection pane="bottomRight" activeCell="D23" sqref="D23"/>
    </sheetView>
  </sheetViews>
  <sheetFormatPr defaultColWidth="9" defaultRowHeight="14"/>
  <cols>
    <col min="1" max="1" width="6" customWidth="1"/>
    <col min="2" max="3" width="19" customWidth="1"/>
    <col min="4" max="4" width="10.625" customWidth="1"/>
    <col min="5" max="6" width="9.625" customWidth="1"/>
    <col min="7" max="7" width="7.625" customWidth="1"/>
    <col min="8" max="9" width="15.625" customWidth="1"/>
    <col min="10" max="10" width="12.375" customWidth="1"/>
    <col min="11" max="11" width="8.125" customWidth="1"/>
    <col min="14" max="14" width="12.625" customWidth="1"/>
  </cols>
  <sheetData>
    <row r="1" ht="30" customHeight="1" spans="1:12">
      <c r="A1" s="2" t="e">
        <f>目录!C14</f>
        <v>#REF!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4" t="e">
        <f>封面!D13</f>
        <v>#REF!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5"/>
      <c r="B3" s="5"/>
      <c r="C3" s="5"/>
      <c r="D3" s="5"/>
      <c r="E3" s="5"/>
      <c r="F3" s="5"/>
      <c r="G3" s="5"/>
      <c r="H3" s="5"/>
      <c r="I3" s="5"/>
      <c r="J3" s="5"/>
      <c r="K3" s="36"/>
      <c r="L3" s="36" t="e">
        <f>目录!E14&amp;目录!F14</f>
        <v>#REF!</v>
      </c>
    </row>
    <row r="4" spans="1:12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5"/>
      <c r="K4" s="5"/>
      <c r="L4" s="36" t="s">
        <v>94</v>
      </c>
    </row>
    <row r="5" ht="15" spans="1:12">
      <c r="A5" s="6" t="s">
        <v>95</v>
      </c>
      <c r="B5" s="7"/>
      <c r="C5" s="7"/>
      <c r="D5" s="7"/>
      <c r="E5" s="7"/>
      <c r="F5" s="7"/>
      <c r="G5" s="7"/>
      <c r="H5" s="7"/>
      <c r="I5" s="8" t="s">
        <v>96</v>
      </c>
      <c r="J5" s="9"/>
      <c r="K5" s="9"/>
      <c r="L5" s="37"/>
    </row>
    <row r="6" s="1" customFormat="1" ht="13" spans="1:15">
      <c r="A6" s="10" t="s">
        <v>112</v>
      </c>
      <c r="B6" s="11" t="s">
        <v>125</v>
      </c>
      <c r="C6" s="11" t="s">
        <v>126</v>
      </c>
      <c r="D6" s="11" t="s">
        <v>127</v>
      </c>
      <c r="E6" s="11" t="s">
        <v>128</v>
      </c>
      <c r="F6" s="11" t="s">
        <v>129</v>
      </c>
      <c r="G6" s="11" t="s">
        <v>114</v>
      </c>
      <c r="H6" s="12" t="s">
        <v>99</v>
      </c>
      <c r="I6" s="13" t="s">
        <v>100</v>
      </c>
      <c r="J6" s="14" t="s">
        <v>101</v>
      </c>
      <c r="K6" s="14" t="s">
        <v>102</v>
      </c>
      <c r="L6" s="38" t="s">
        <v>115</v>
      </c>
      <c r="N6" s="39" t="s">
        <v>103</v>
      </c>
      <c r="O6" s="39" t="s">
        <v>104</v>
      </c>
    </row>
    <row r="7" spans="1:14">
      <c r="A7" s="15">
        <v>1</v>
      </c>
      <c r="B7" s="16"/>
      <c r="C7" s="16"/>
      <c r="D7" s="16"/>
      <c r="E7" s="330"/>
      <c r="F7" s="330"/>
      <c r="G7" s="18" t="s">
        <v>117</v>
      </c>
      <c r="H7" s="19"/>
      <c r="I7" s="20"/>
      <c r="J7" s="21" t="e">
        <f>IF(#REF!&lt;&gt;"B","",I7-H7)</f>
        <v>#REF!</v>
      </c>
      <c r="K7" s="40" t="e">
        <f>IF(#REF!&lt;&gt;"B","",IF(H7=0,0,ROUND(J7/ABS(H7),4)))</f>
        <v>#REF!</v>
      </c>
      <c r="L7" s="41"/>
      <c r="N7" s="42"/>
    </row>
    <row r="8" spans="1:14">
      <c r="A8" s="15">
        <f>A7+1</f>
        <v>2</v>
      </c>
      <c r="B8" s="16"/>
      <c r="C8" s="16"/>
      <c r="D8" s="16"/>
      <c r="E8" s="330"/>
      <c r="F8" s="330"/>
      <c r="G8" s="18"/>
      <c r="H8" s="19"/>
      <c r="I8" s="20"/>
      <c r="J8" s="21"/>
      <c r="K8" s="21"/>
      <c r="L8" s="41"/>
      <c r="N8" s="42"/>
    </row>
    <row r="9" spans="1:14">
      <c r="A9" s="15">
        <f t="shared" ref="A9:A16" si="0">A8+1</f>
        <v>3</v>
      </c>
      <c r="B9" s="16"/>
      <c r="C9" s="16"/>
      <c r="D9" s="16"/>
      <c r="E9" s="330"/>
      <c r="F9" s="330"/>
      <c r="G9" s="18"/>
      <c r="H9" s="19"/>
      <c r="I9" s="20"/>
      <c r="J9" s="21"/>
      <c r="K9" s="21"/>
      <c r="L9" s="41"/>
      <c r="N9" s="42"/>
    </row>
    <row r="10" spans="1:14">
      <c r="A10" s="15">
        <f t="shared" si="0"/>
        <v>4</v>
      </c>
      <c r="B10" s="16"/>
      <c r="C10" s="16"/>
      <c r="D10" s="16"/>
      <c r="E10" s="330"/>
      <c r="F10" s="330"/>
      <c r="G10" s="18"/>
      <c r="H10" s="19"/>
      <c r="I10" s="20"/>
      <c r="J10" s="21"/>
      <c r="K10" s="21"/>
      <c r="L10" s="41"/>
      <c r="N10" s="42"/>
    </row>
    <row r="11" spans="1:14">
      <c r="A11" s="15">
        <f t="shared" si="0"/>
        <v>5</v>
      </c>
      <c r="B11" s="16"/>
      <c r="C11" s="16"/>
      <c r="D11" s="16"/>
      <c r="E11" s="330"/>
      <c r="F11" s="330"/>
      <c r="G11" s="18"/>
      <c r="H11" s="19"/>
      <c r="I11" s="20"/>
      <c r="J11" s="21"/>
      <c r="K11" s="21"/>
      <c r="L11" s="41"/>
      <c r="N11" s="42"/>
    </row>
    <row r="12" spans="1:14">
      <c r="A12" s="15">
        <f t="shared" si="0"/>
        <v>6</v>
      </c>
      <c r="B12" s="16"/>
      <c r="C12" s="16"/>
      <c r="D12" s="16"/>
      <c r="E12" s="330"/>
      <c r="F12" s="330"/>
      <c r="G12" s="18"/>
      <c r="H12" s="19"/>
      <c r="I12" s="20"/>
      <c r="J12" s="21"/>
      <c r="K12" s="21"/>
      <c r="L12" s="41"/>
      <c r="N12" s="42"/>
    </row>
    <row r="13" spans="1:14">
      <c r="A13" s="15">
        <f t="shared" si="0"/>
        <v>7</v>
      </c>
      <c r="B13" s="16"/>
      <c r="C13" s="16"/>
      <c r="D13" s="16"/>
      <c r="E13" s="330"/>
      <c r="F13" s="330"/>
      <c r="G13" s="18"/>
      <c r="H13" s="19"/>
      <c r="I13" s="20"/>
      <c r="J13" s="21"/>
      <c r="K13" s="21"/>
      <c r="L13" s="41"/>
      <c r="N13" s="42"/>
    </row>
    <row r="14" spans="1:14">
      <c r="A14" s="15">
        <f t="shared" si="0"/>
        <v>8</v>
      </c>
      <c r="B14" s="16"/>
      <c r="C14" s="16"/>
      <c r="D14" s="16"/>
      <c r="E14" s="330"/>
      <c r="F14" s="330"/>
      <c r="G14" s="18"/>
      <c r="H14" s="19"/>
      <c r="I14" s="20"/>
      <c r="J14" s="21"/>
      <c r="K14" s="21"/>
      <c r="L14" s="41"/>
      <c r="N14" s="42"/>
    </row>
    <row r="15" spans="1:14">
      <c r="A15" s="15">
        <f t="shared" si="0"/>
        <v>9</v>
      </c>
      <c r="B15" s="16"/>
      <c r="C15" s="16"/>
      <c r="D15" s="16"/>
      <c r="E15" s="330"/>
      <c r="F15" s="330"/>
      <c r="G15" s="18"/>
      <c r="H15" s="19"/>
      <c r="I15" s="20"/>
      <c r="J15" s="21"/>
      <c r="K15" s="21"/>
      <c r="L15" s="41"/>
      <c r="N15" s="42"/>
    </row>
    <row r="16" spans="1:14">
      <c r="A16" s="15">
        <f t="shared" si="0"/>
        <v>10</v>
      </c>
      <c r="B16" s="16"/>
      <c r="C16" s="16"/>
      <c r="D16" s="16"/>
      <c r="E16" s="330"/>
      <c r="F16" s="330"/>
      <c r="G16" s="18"/>
      <c r="H16" s="19"/>
      <c r="I16" s="20"/>
      <c r="J16" s="21"/>
      <c r="K16" s="21"/>
      <c r="L16" s="41"/>
      <c r="N16" s="42"/>
    </row>
    <row r="17" spans="1:14">
      <c r="A17" s="15"/>
      <c r="B17" s="16"/>
      <c r="C17" s="16"/>
      <c r="D17" s="16"/>
      <c r="E17" s="330"/>
      <c r="F17" s="330"/>
      <c r="G17" s="18"/>
      <c r="H17" s="19"/>
      <c r="I17" s="20"/>
      <c r="J17" s="21"/>
      <c r="K17" s="21"/>
      <c r="L17" s="41"/>
      <c r="N17" s="42"/>
    </row>
    <row r="18" spans="1:14">
      <c r="A18" s="22"/>
      <c r="B18" s="23"/>
      <c r="C18" s="18" t="s">
        <v>130</v>
      </c>
      <c r="D18" s="24"/>
      <c r="E18" s="332"/>
      <c r="F18" s="332"/>
      <c r="G18" s="23"/>
      <c r="H18" s="19">
        <f>SUM(H7:H17)</f>
        <v>0</v>
      </c>
      <c r="I18" s="20" t="e">
        <f>IF(#REF!&lt;&gt;"B","",ROUND(SUM(I7:I17),2))</f>
        <v>#REF!</v>
      </c>
      <c r="J18" s="21" t="e">
        <f>IF(#REF!&lt;&gt;"B","",ROUND(SUM(J7:J17),2))</f>
        <v>#REF!</v>
      </c>
      <c r="K18" s="40" t="e">
        <f>IF(#REF!&lt;&gt;"B","",IF(H18=0,0,ROUND(J18/ABS(H18),4)))</f>
        <v>#REF!</v>
      </c>
      <c r="L18" s="41"/>
      <c r="N18" s="42"/>
    </row>
    <row r="19" spans="1:14">
      <c r="A19" s="26"/>
      <c r="B19" s="23"/>
      <c r="C19" s="140" t="s">
        <v>131</v>
      </c>
      <c r="D19" s="24"/>
      <c r="E19" s="332"/>
      <c r="F19" s="332"/>
      <c r="G19" s="23"/>
      <c r="H19" s="19"/>
      <c r="I19" s="20"/>
      <c r="J19" s="21" t="e">
        <f>IF(#REF!&lt;&gt;"B","",I19-H19)</f>
        <v>#REF!</v>
      </c>
      <c r="K19" s="40" t="e">
        <f>IF(#REF!&lt;&gt;"B","",IF(H19=0,0,ROUND(J19/ABS(H19),4)))</f>
        <v>#REF!</v>
      </c>
      <c r="L19" s="41"/>
      <c r="N19" s="42"/>
    </row>
    <row r="20" spans="1:15">
      <c r="A20" s="27"/>
      <c r="B20" s="334"/>
      <c r="C20" s="28" t="s">
        <v>132</v>
      </c>
      <c r="D20" s="334"/>
      <c r="E20" s="334"/>
      <c r="F20" s="334"/>
      <c r="G20" s="334"/>
      <c r="H20" s="30">
        <f>ROUND(SUM(H18,-H19),2)</f>
        <v>0</v>
      </c>
      <c r="I20" s="31" t="e">
        <f>IF(#REF!&lt;&gt;"B","",ROUND(SUM(I18,-I19),2))</f>
        <v>#REF!</v>
      </c>
      <c r="J20" s="32" t="e">
        <f>IF(#REF!&lt;&gt;"B","",ROUND(SUM(J18,-J19),2))</f>
        <v>#REF!</v>
      </c>
      <c r="K20" s="43" t="e">
        <f>IF(#REF!&lt;&gt;"B","",IF(H20=0,0,ROUND(J20/ABS(H20),4)))</f>
        <v>#REF!</v>
      </c>
      <c r="L20" s="44"/>
      <c r="N20" s="45"/>
      <c r="O20" s="46" t="str">
        <f>IF(H20-N20=0,"OK","F")</f>
        <v>OK</v>
      </c>
    </row>
    <row r="21" spans="1:12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</row>
    <row r="22" spans="1:13">
      <c r="A22" s="34" t="e">
        <f>"被评估企业填表人："&amp;#REF!</f>
        <v>#REF!</v>
      </c>
      <c r="B22" s="35"/>
      <c r="C22" s="35"/>
      <c r="D22" s="35"/>
      <c r="E22" s="35"/>
      <c r="F22" s="35"/>
      <c r="G22" s="35"/>
      <c r="H22" s="35"/>
      <c r="I22" s="33"/>
      <c r="J22" s="33"/>
      <c r="K22" s="33"/>
      <c r="L22" s="47" t="e">
        <f>IF(#REF!="B","评估人员:"&amp;#REF!,"")</f>
        <v>#REF!</v>
      </c>
      <c r="M22" s="48"/>
    </row>
    <row r="23" spans="1:12">
      <c r="A23" s="34" t="e">
        <f>"填表日期："&amp;#REF!</f>
        <v>#REF!</v>
      </c>
      <c r="B23" s="35"/>
      <c r="C23" s="35"/>
      <c r="D23" s="35"/>
      <c r="E23" s="35"/>
      <c r="F23" s="35"/>
      <c r="G23" s="35"/>
      <c r="H23" s="35"/>
      <c r="I23" s="33"/>
      <c r="J23" s="33"/>
      <c r="K23" s="33"/>
      <c r="L23" s="33"/>
    </row>
  </sheetData>
  <printOptions horizontalCentered="1"/>
  <pageMargins left="0.31496062992126" right="0.31496062992126" top="0.94488188976378" bottom="0.354330708661417" header="0.31496062992126" footer="0.31496062992126"/>
  <pageSetup paperSize="9" scale="97" fitToHeight="0" orientation="landscape"/>
  <headerFooter/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showGridLines="0" view="pageBreakPreview" zoomScaleNormal="100" workbookViewId="0">
      <pane xSplit="10" ySplit="6" topLeftCell="K7" activePane="bottomRight" state="frozen"/>
      <selection/>
      <selection pane="topRight"/>
      <selection pane="bottomLeft"/>
      <selection pane="bottomRight" activeCell="D17" sqref="D17"/>
    </sheetView>
  </sheetViews>
  <sheetFormatPr defaultColWidth="9" defaultRowHeight="14"/>
  <cols>
    <col min="1" max="1" width="6.25" customWidth="1"/>
    <col min="2" max="2" width="35.625" customWidth="1"/>
    <col min="3" max="4" width="9.625" customWidth="1"/>
    <col min="5" max="5" width="7.625" customWidth="1"/>
    <col min="6" max="7" width="15.625" customWidth="1"/>
    <col min="8" max="8" width="12.375" customWidth="1"/>
    <col min="9" max="9" width="8.375" customWidth="1"/>
    <col min="12" max="12" width="12.625" customWidth="1"/>
  </cols>
  <sheetData>
    <row r="1" ht="26.45" customHeight="1" spans="1:10">
      <c r="A1" s="2" t="e">
        <f>目录!C15</f>
        <v>#REF!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e">
        <f>封面!D13</f>
        <v>#REF!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e">
        <f>目录!E15&amp;目录!F15</f>
        <v>#REF!</v>
      </c>
    </row>
    <row r="4" spans="1:10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36" t="s">
        <v>94</v>
      </c>
    </row>
    <row r="5" ht="15" spans="1:10">
      <c r="A5" s="6" t="s">
        <v>95</v>
      </c>
      <c r="B5" s="7"/>
      <c r="C5" s="7"/>
      <c r="D5" s="7"/>
      <c r="E5" s="7"/>
      <c r="F5" s="7"/>
      <c r="G5" s="8" t="s">
        <v>96</v>
      </c>
      <c r="H5" s="9"/>
      <c r="I5" s="9"/>
      <c r="J5" s="37"/>
    </row>
    <row r="6" s="1" customFormat="1" ht="13" spans="1:13">
      <c r="A6" s="10" t="s">
        <v>112</v>
      </c>
      <c r="B6" s="11" t="s">
        <v>133</v>
      </c>
      <c r="C6" s="11" t="s">
        <v>134</v>
      </c>
      <c r="D6" s="11" t="s">
        <v>135</v>
      </c>
      <c r="E6" s="11" t="s">
        <v>136</v>
      </c>
      <c r="F6" s="12" t="s">
        <v>99</v>
      </c>
      <c r="G6" s="13" t="s">
        <v>100</v>
      </c>
      <c r="H6" s="14" t="s">
        <v>101</v>
      </c>
      <c r="I6" s="14" t="s">
        <v>102</v>
      </c>
      <c r="J6" s="38" t="s">
        <v>115</v>
      </c>
      <c r="L6" s="39" t="s">
        <v>103</v>
      </c>
      <c r="M6" s="39" t="s">
        <v>104</v>
      </c>
    </row>
    <row r="7" spans="1:12">
      <c r="A7" s="15">
        <v>1</v>
      </c>
      <c r="B7" s="16"/>
      <c r="C7" s="16"/>
      <c r="D7" s="67"/>
      <c r="E7" s="18"/>
      <c r="F7" s="19"/>
      <c r="G7" s="20"/>
      <c r="H7" s="21" t="e">
        <f>IF(#REF!&lt;&gt;"B","",G7-F7)</f>
        <v>#REF!</v>
      </c>
      <c r="I7" s="40" t="e">
        <f>IF(#REF!&lt;&gt;"B","",IF(F7=0,0,ROUND(H7/ABS(F7),4)))</f>
        <v>#REF!</v>
      </c>
      <c r="J7" s="145"/>
      <c r="L7" s="42"/>
    </row>
    <row r="8" spans="1:12">
      <c r="A8" s="15">
        <f>A7+1</f>
        <v>2</v>
      </c>
      <c r="B8" s="16"/>
      <c r="C8" s="16"/>
      <c r="D8" s="67"/>
      <c r="E8" s="18"/>
      <c r="F8" s="19"/>
      <c r="G8" s="20"/>
      <c r="H8" s="21"/>
      <c r="I8" s="40"/>
      <c r="J8" s="145"/>
      <c r="L8" s="42"/>
    </row>
    <row r="9" spans="1:12">
      <c r="A9" s="15">
        <f t="shared" ref="A9:A16" si="0">A8+1</f>
        <v>3</v>
      </c>
      <c r="B9" s="16"/>
      <c r="C9" s="16"/>
      <c r="D9" s="67"/>
      <c r="E9" s="18"/>
      <c r="F9" s="19"/>
      <c r="G9" s="20"/>
      <c r="H9" s="21"/>
      <c r="I9" s="21"/>
      <c r="J9" s="145"/>
      <c r="L9" s="42"/>
    </row>
    <row r="10" spans="1:12">
      <c r="A10" s="15">
        <f t="shared" si="0"/>
        <v>4</v>
      </c>
      <c r="B10" s="16"/>
      <c r="C10" s="16"/>
      <c r="D10" s="67"/>
      <c r="E10" s="18"/>
      <c r="F10" s="19"/>
      <c r="G10" s="20"/>
      <c r="H10" s="21"/>
      <c r="I10" s="21"/>
      <c r="J10" s="145"/>
      <c r="L10" s="42"/>
    </row>
    <row r="11" spans="1:12">
      <c r="A11" s="15">
        <f t="shared" si="0"/>
        <v>5</v>
      </c>
      <c r="B11" s="16"/>
      <c r="C11" s="16"/>
      <c r="D11" s="67"/>
      <c r="E11" s="18"/>
      <c r="F11" s="19"/>
      <c r="G11" s="20"/>
      <c r="H11" s="21"/>
      <c r="I11" s="21"/>
      <c r="J11" s="145"/>
      <c r="L11" s="42"/>
    </row>
    <row r="12" spans="1:12">
      <c r="A12" s="15">
        <f t="shared" si="0"/>
        <v>6</v>
      </c>
      <c r="B12" s="16"/>
      <c r="C12" s="16"/>
      <c r="D12" s="67"/>
      <c r="E12" s="18"/>
      <c r="F12" s="19"/>
      <c r="G12" s="20"/>
      <c r="H12" s="21"/>
      <c r="I12" s="21"/>
      <c r="J12" s="145"/>
      <c r="L12" s="42"/>
    </row>
    <row r="13" spans="1:12">
      <c r="A13" s="15">
        <f t="shared" si="0"/>
        <v>7</v>
      </c>
      <c r="B13" s="16"/>
      <c r="C13" s="16"/>
      <c r="D13" s="67"/>
      <c r="E13" s="18"/>
      <c r="F13" s="19"/>
      <c r="G13" s="20"/>
      <c r="H13" s="21"/>
      <c r="I13" s="21"/>
      <c r="J13" s="145"/>
      <c r="L13" s="42"/>
    </row>
    <row r="14" spans="1:12">
      <c r="A14" s="15">
        <f t="shared" si="0"/>
        <v>8</v>
      </c>
      <c r="B14" s="16"/>
      <c r="C14" s="16"/>
      <c r="D14" s="67"/>
      <c r="E14" s="18"/>
      <c r="F14" s="19"/>
      <c r="G14" s="20"/>
      <c r="H14" s="21"/>
      <c r="I14" s="21"/>
      <c r="J14" s="145"/>
      <c r="L14" s="42"/>
    </row>
    <row r="15" spans="1:12">
      <c r="A15" s="15">
        <f t="shared" si="0"/>
        <v>9</v>
      </c>
      <c r="B15" s="16"/>
      <c r="C15" s="16"/>
      <c r="D15" s="67"/>
      <c r="E15" s="18"/>
      <c r="F15" s="19"/>
      <c r="G15" s="20"/>
      <c r="H15" s="21"/>
      <c r="I15" s="21"/>
      <c r="J15" s="145"/>
      <c r="L15" s="42"/>
    </row>
    <row r="16" spans="1:12">
      <c r="A16" s="15">
        <f t="shared" si="0"/>
        <v>10</v>
      </c>
      <c r="B16" s="16"/>
      <c r="C16" s="16"/>
      <c r="D16" s="67"/>
      <c r="E16" s="18"/>
      <c r="F16" s="19"/>
      <c r="G16" s="20"/>
      <c r="H16" s="21"/>
      <c r="I16" s="21"/>
      <c r="J16" s="145"/>
      <c r="L16" s="42"/>
    </row>
    <row r="17" spans="1:12">
      <c r="A17" s="15"/>
      <c r="B17" s="16"/>
      <c r="C17" s="16"/>
      <c r="D17" s="67"/>
      <c r="E17" s="18"/>
      <c r="F17" s="19"/>
      <c r="G17" s="20"/>
      <c r="H17" s="21"/>
      <c r="I17" s="21"/>
      <c r="J17" s="145"/>
      <c r="L17" s="42"/>
    </row>
    <row r="18" spans="1:12">
      <c r="A18" s="15"/>
      <c r="B18" s="18" t="s">
        <v>130</v>
      </c>
      <c r="C18" s="16"/>
      <c r="D18" s="66"/>
      <c r="E18" s="18"/>
      <c r="F18" s="19">
        <f>ROUND(SUM(F7:F17),2)</f>
        <v>0</v>
      </c>
      <c r="G18" s="20" t="e">
        <f>IF(#REF!&lt;&gt;"B","",ROUND(SUM(G7:G17),2))</f>
        <v>#REF!</v>
      </c>
      <c r="H18" s="21" t="e">
        <f>IF(#REF!&lt;&gt;"B","",ROUND(SUM(H7:H17),2))</f>
        <v>#REF!</v>
      </c>
      <c r="I18" s="40" t="e">
        <f>IF(#REF!&lt;&gt;"B","",IF(F18=0,0,ROUND(H18/ABS(F18),4)))</f>
        <v>#REF!</v>
      </c>
      <c r="J18" s="145"/>
      <c r="L18" s="42"/>
    </row>
    <row r="19" spans="1:12">
      <c r="A19" s="26"/>
      <c r="B19" s="140" t="s">
        <v>131</v>
      </c>
      <c r="C19" s="24"/>
      <c r="D19" s="67"/>
      <c r="E19" s="23"/>
      <c r="F19" s="19"/>
      <c r="G19" s="20"/>
      <c r="H19" s="21" t="e">
        <f>IF(#REF!&lt;&gt;"B","",G19-F19)</f>
        <v>#REF!</v>
      </c>
      <c r="I19" s="40" t="e">
        <f>IF(#REF!&lt;&gt;"B","",IF(F19=0,0,ROUND(H19/ABS(F19),4)))</f>
        <v>#REF!</v>
      </c>
      <c r="J19" s="61"/>
      <c r="L19" s="42"/>
    </row>
    <row r="20" spans="1:13">
      <c r="A20" s="27"/>
      <c r="B20" s="28" t="s">
        <v>132</v>
      </c>
      <c r="C20" s="334"/>
      <c r="D20" s="368"/>
      <c r="E20" s="334"/>
      <c r="F20" s="30">
        <f>ROUND(SUM(F18,-F19),2)</f>
        <v>0</v>
      </c>
      <c r="G20" s="31" t="e">
        <f>IF(#REF!&lt;&gt;"B","",ROUND(SUM(G18,-G19),2))</f>
        <v>#REF!</v>
      </c>
      <c r="H20" s="32" t="e">
        <f>IF(#REF!&lt;&gt;"B","",ROUND(SUM(H18,-H19),2))</f>
        <v>#REF!</v>
      </c>
      <c r="I20" s="43" t="e">
        <f>IF(#REF!&lt;&gt;"B","",IF(F20=0,0,ROUND(H20/ABS(F20),4)))</f>
        <v>#REF!</v>
      </c>
      <c r="J20" s="101"/>
      <c r="L20" s="45"/>
      <c r="M20" s="46" t="str">
        <f>IF(F20-L20=0,"OK","F")</f>
        <v>OK</v>
      </c>
    </row>
    <row r="21" spans="1:10">
      <c r="A21" s="33"/>
      <c r="B21" s="33"/>
      <c r="C21" s="33"/>
      <c r="D21" s="33"/>
      <c r="E21" s="33"/>
      <c r="F21" s="33"/>
      <c r="G21" s="33"/>
      <c r="H21" s="33"/>
      <c r="I21" s="33"/>
      <c r="J21" s="33"/>
    </row>
    <row r="22" spans="1:11">
      <c r="A22" s="34" t="e">
        <f>"被评估企业填表人："&amp;#REF!</f>
        <v>#REF!</v>
      </c>
      <c r="B22" s="35"/>
      <c r="C22" s="35"/>
      <c r="D22" s="35"/>
      <c r="E22" s="35"/>
      <c r="F22" s="35"/>
      <c r="G22" s="33"/>
      <c r="H22" s="33"/>
      <c r="I22" s="33"/>
      <c r="J22" s="47" t="e">
        <f>IF(#REF!="B","评估人员:"&amp;#REF!,"")</f>
        <v>#REF!</v>
      </c>
      <c r="K22" s="48"/>
    </row>
    <row r="23" spans="1:10">
      <c r="A23" s="34" t="e">
        <f>"填表日期："&amp;#REF!</f>
        <v>#REF!</v>
      </c>
      <c r="B23" s="35"/>
      <c r="C23" s="35"/>
      <c r="D23" s="35"/>
      <c r="E23" s="35"/>
      <c r="F23" s="35"/>
      <c r="G23" s="33"/>
      <c r="H23" s="33"/>
      <c r="I23" s="33"/>
      <c r="J23" s="33"/>
    </row>
  </sheetData>
  <printOptions horizontalCentered="1"/>
  <pageMargins left="0.31496062992126" right="0.31496062992126" top="0.94488188976378" bottom="0.354330708661417" header="0.31496062992126" footer="0.31496062992126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showGridLines="0" view="pageBreakPreview" zoomScaleNormal="100" workbookViewId="0">
      <pane xSplit="10" ySplit="6" topLeftCell="K7" activePane="bottomRight" state="frozen"/>
      <selection/>
      <selection pane="topRight"/>
      <selection pane="bottomLeft"/>
      <selection pane="bottomRight" activeCell="E14" sqref="E14"/>
    </sheetView>
  </sheetViews>
  <sheetFormatPr defaultColWidth="9" defaultRowHeight="14"/>
  <cols>
    <col min="1" max="1" width="6.25" customWidth="1"/>
    <col min="2" max="2" width="35.625" customWidth="1"/>
    <col min="3" max="4" width="9.625" customWidth="1"/>
    <col min="5" max="5" width="7.625" customWidth="1"/>
    <col min="6" max="7" width="15.625" customWidth="1"/>
    <col min="8" max="8" width="12.375" customWidth="1"/>
    <col min="9" max="9" width="8.375" customWidth="1"/>
    <col min="12" max="12" width="12.625" customWidth="1"/>
  </cols>
  <sheetData>
    <row r="1" ht="26.45" customHeight="1" spans="1:10">
      <c r="A1" s="2" t="e">
        <f>目录!C16</f>
        <v>#REF!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e">
        <f>封面!D13</f>
        <v>#REF!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e">
        <f>目录!E16&amp;目录!F16</f>
        <v>#REF!</v>
      </c>
    </row>
    <row r="4" spans="1:10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36" t="s">
        <v>94</v>
      </c>
    </row>
    <row r="5" ht="15" spans="1:10">
      <c r="A5" s="6" t="s">
        <v>95</v>
      </c>
      <c r="B5" s="7"/>
      <c r="C5" s="7"/>
      <c r="D5" s="7"/>
      <c r="E5" s="7"/>
      <c r="F5" s="7"/>
      <c r="G5" s="8" t="s">
        <v>96</v>
      </c>
      <c r="H5" s="9"/>
      <c r="I5" s="9"/>
      <c r="J5" s="37"/>
    </row>
    <row r="6" s="1" customFormat="1" ht="13" spans="1:13">
      <c r="A6" s="10" t="s">
        <v>112</v>
      </c>
      <c r="B6" s="11" t="s">
        <v>133</v>
      </c>
      <c r="C6" s="11" t="s">
        <v>137</v>
      </c>
      <c r="D6" s="11" t="s">
        <v>135</v>
      </c>
      <c r="E6" s="11" t="s">
        <v>0</v>
      </c>
      <c r="F6" s="12" t="s">
        <v>99</v>
      </c>
      <c r="G6" s="13" t="s">
        <v>100</v>
      </c>
      <c r="H6" s="14" t="s">
        <v>101</v>
      </c>
      <c r="I6" s="14" t="s">
        <v>102</v>
      </c>
      <c r="J6" s="38" t="s">
        <v>115</v>
      </c>
      <c r="L6" s="39" t="s">
        <v>103</v>
      </c>
      <c r="M6" s="39" t="s">
        <v>104</v>
      </c>
    </row>
    <row r="7" spans="1:12">
      <c r="A7" s="15">
        <v>1</v>
      </c>
      <c r="B7" s="16"/>
      <c r="C7" s="16"/>
      <c r="D7" s="67"/>
      <c r="E7" s="18"/>
      <c r="F7" s="19"/>
      <c r="G7" s="20"/>
      <c r="H7" s="21" t="e">
        <f>IF(#REF!&lt;&gt;"B","",G7-F7)</f>
        <v>#REF!</v>
      </c>
      <c r="I7" s="40" t="e">
        <f>IF(#REF!&lt;&gt;"B","",IF(F7=0,0,ROUND(H7/ABS(F7),4)))</f>
        <v>#REF!</v>
      </c>
      <c r="J7" s="145"/>
      <c r="L7" s="42"/>
    </row>
    <row r="8" spans="1:12">
      <c r="A8" s="15">
        <f>A7+1</f>
        <v>2</v>
      </c>
      <c r="B8" s="16"/>
      <c r="C8" s="16"/>
      <c r="D8" s="67"/>
      <c r="E8" s="18"/>
      <c r="F8" s="19"/>
      <c r="G8" s="20"/>
      <c r="H8" s="21"/>
      <c r="I8" s="40"/>
      <c r="J8" s="145"/>
      <c r="L8" s="42"/>
    </row>
    <row r="9" spans="1:12">
      <c r="A9" s="15">
        <f t="shared" ref="A9:A16" si="0">A8+1</f>
        <v>3</v>
      </c>
      <c r="B9" s="16"/>
      <c r="C9" s="16"/>
      <c r="D9" s="67"/>
      <c r="E9" s="18"/>
      <c r="F9" s="19"/>
      <c r="G9" s="20"/>
      <c r="H9" s="21"/>
      <c r="I9" s="21"/>
      <c r="J9" s="145"/>
      <c r="L9" s="42"/>
    </row>
    <row r="10" spans="1:12">
      <c r="A10" s="15">
        <f t="shared" si="0"/>
        <v>4</v>
      </c>
      <c r="B10" s="16"/>
      <c r="C10" s="16"/>
      <c r="D10" s="67"/>
      <c r="E10" s="18"/>
      <c r="F10" s="19"/>
      <c r="G10" s="20"/>
      <c r="H10" s="21"/>
      <c r="I10" s="21"/>
      <c r="J10" s="145"/>
      <c r="L10" s="42"/>
    </row>
    <row r="11" spans="1:12">
      <c r="A11" s="15">
        <f t="shared" si="0"/>
        <v>5</v>
      </c>
      <c r="B11" s="16"/>
      <c r="C11" s="16"/>
      <c r="D11" s="67"/>
      <c r="E11" s="18"/>
      <c r="F11" s="19"/>
      <c r="G11" s="20"/>
      <c r="H11" s="21"/>
      <c r="I11" s="21"/>
      <c r="J11" s="145"/>
      <c r="L11" s="42"/>
    </row>
    <row r="12" spans="1:12">
      <c r="A12" s="15">
        <f t="shared" si="0"/>
        <v>6</v>
      </c>
      <c r="B12" s="16"/>
      <c r="C12" s="16"/>
      <c r="D12" s="67"/>
      <c r="E12" s="18"/>
      <c r="F12" s="19"/>
      <c r="G12" s="20"/>
      <c r="H12" s="21"/>
      <c r="I12" s="21"/>
      <c r="J12" s="145"/>
      <c r="L12" s="42"/>
    </row>
    <row r="13" spans="1:12">
      <c r="A13" s="15">
        <f t="shared" si="0"/>
        <v>7</v>
      </c>
      <c r="B13" s="16"/>
      <c r="C13" s="16"/>
      <c r="D13" s="67"/>
      <c r="E13" s="18"/>
      <c r="F13" s="19"/>
      <c r="G13" s="20"/>
      <c r="H13" s="21"/>
      <c r="I13" s="21"/>
      <c r="J13" s="145"/>
      <c r="L13" s="42"/>
    </row>
    <row r="14" spans="1:12">
      <c r="A14" s="15">
        <f t="shared" si="0"/>
        <v>8</v>
      </c>
      <c r="B14" s="16"/>
      <c r="C14" s="16"/>
      <c r="D14" s="67"/>
      <c r="E14" s="18"/>
      <c r="F14" s="19"/>
      <c r="G14" s="20"/>
      <c r="H14" s="21"/>
      <c r="I14" s="21"/>
      <c r="J14" s="145"/>
      <c r="L14" s="42"/>
    </row>
    <row r="15" spans="1:12">
      <c r="A15" s="15">
        <f t="shared" si="0"/>
        <v>9</v>
      </c>
      <c r="B15" s="16"/>
      <c r="C15" s="16"/>
      <c r="D15" s="67"/>
      <c r="E15" s="18"/>
      <c r="F15" s="19"/>
      <c r="G15" s="20"/>
      <c r="H15" s="21"/>
      <c r="I15" s="21"/>
      <c r="J15" s="145"/>
      <c r="L15" s="42"/>
    </row>
    <row r="16" spans="1:12">
      <c r="A16" s="15">
        <f t="shared" si="0"/>
        <v>10</v>
      </c>
      <c r="B16" s="16"/>
      <c r="C16" s="16"/>
      <c r="D16" s="67"/>
      <c r="E16" s="18"/>
      <c r="F16" s="19"/>
      <c r="G16" s="20"/>
      <c r="H16" s="21"/>
      <c r="I16" s="21"/>
      <c r="J16" s="145"/>
      <c r="L16" s="42"/>
    </row>
    <row r="17" spans="1:12">
      <c r="A17" s="15"/>
      <c r="B17" s="16"/>
      <c r="C17" s="16"/>
      <c r="D17" s="67"/>
      <c r="E17" s="18"/>
      <c r="F17" s="19"/>
      <c r="G17" s="20"/>
      <c r="H17" s="21"/>
      <c r="I17" s="21"/>
      <c r="J17" s="145"/>
      <c r="L17" s="42"/>
    </row>
    <row r="18" spans="1:13">
      <c r="A18" s="27"/>
      <c r="B18" s="334" t="s">
        <v>132</v>
      </c>
      <c r="C18" s="334"/>
      <c r="D18" s="368"/>
      <c r="E18" s="334"/>
      <c r="F18" s="63">
        <f>ROUND(SUM(F7:F17),2)</f>
        <v>0</v>
      </c>
      <c r="G18" s="70" t="e">
        <f>IF(#REF!&lt;&gt;"B","",ROUND(SUM(G7:G17),2))</f>
        <v>#REF!</v>
      </c>
      <c r="H18" s="64" t="e">
        <f>IF(#REF!&lt;&gt;"B","",ROUND(SUM(H7:H17),2))</f>
        <v>#REF!</v>
      </c>
      <c r="I18" s="369" t="e">
        <f>IF(#REF!&lt;&gt;"B","",IF(F18=0,0,ROUND(H18/ABS(F18),4)))</f>
        <v>#REF!</v>
      </c>
      <c r="J18" s="101"/>
      <c r="L18" s="45"/>
      <c r="M18" s="46" t="str">
        <f>IF(F18-L18=0,"OK","F")</f>
        <v>OK</v>
      </c>
    </row>
    <row r="19" spans="1:10">
      <c r="A19" s="33"/>
      <c r="B19" s="33"/>
      <c r="C19" s="33"/>
      <c r="D19" s="33"/>
      <c r="E19" s="33"/>
      <c r="F19" s="33"/>
      <c r="G19" s="33"/>
      <c r="H19" s="33"/>
      <c r="I19" s="33"/>
      <c r="J19" s="33"/>
    </row>
    <row r="20" spans="1:11">
      <c r="A20" s="34" t="e">
        <f>"被评估企业填表人："&amp;#REF!</f>
        <v>#REF!</v>
      </c>
      <c r="B20" s="35"/>
      <c r="C20" s="35"/>
      <c r="D20" s="35"/>
      <c r="E20" s="35"/>
      <c r="F20" s="35"/>
      <c r="G20" s="33"/>
      <c r="H20" s="33"/>
      <c r="I20" s="33"/>
      <c r="J20" s="47" t="e">
        <f>IF(#REF!="B","评估人员:"&amp;#REF!,"")</f>
        <v>#REF!</v>
      </c>
      <c r="K20" s="48"/>
    </row>
    <row r="21" spans="1:10">
      <c r="A21" s="34" t="e">
        <f>"填表日期："&amp;#REF!</f>
        <v>#REF!</v>
      </c>
      <c r="B21" s="35"/>
      <c r="C21" s="35"/>
      <c r="D21" s="35"/>
      <c r="E21" s="35"/>
      <c r="F21" s="35"/>
      <c r="G21" s="33"/>
      <c r="H21" s="33"/>
      <c r="I21" s="33"/>
      <c r="J21" s="33"/>
    </row>
  </sheetData>
  <printOptions horizontalCentered="1"/>
  <pageMargins left="0.31496062992126" right="0.31496062992126" top="0.94488188976378" bottom="0.354330708661417" header="0.31496062992126" footer="0.31496062992126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showGridLines="0" view="pageBreakPreview" zoomScaleNormal="100" workbookViewId="0">
      <pane xSplit="10" ySplit="6" topLeftCell="K7" activePane="bottomRight" state="frozen"/>
      <selection/>
      <selection pane="topRight"/>
      <selection pane="bottomLeft"/>
      <selection pane="bottomRight" activeCell="B11" sqref="B11"/>
    </sheetView>
  </sheetViews>
  <sheetFormatPr defaultColWidth="9" defaultRowHeight="14"/>
  <cols>
    <col min="1" max="1" width="6.25" customWidth="1"/>
    <col min="2" max="2" width="35.625" customWidth="1"/>
    <col min="3" max="4" width="9.625" customWidth="1"/>
    <col min="5" max="5" width="7.625" customWidth="1"/>
    <col min="6" max="7" width="15.625" customWidth="1"/>
    <col min="8" max="8" width="12.375" customWidth="1"/>
    <col min="9" max="9" width="8.375" customWidth="1"/>
    <col min="12" max="12" width="12.625" customWidth="1"/>
  </cols>
  <sheetData>
    <row r="1" ht="26.45" customHeight="1" spans="1:10">
      <c r="A1" s="2" t="e">
        <f>目录!C17</f>
        <v>#REF!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e">
        <f>封面!D13</f>
        <v>#REF!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e">
        <f>目录!E17&amp;目录!F17</f>
        <v>#REF!</v>
      </c>
    </row>
    <row r="4" spans="1:10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36" t="s">
        <v>94</v>
      </c>
    </row>
    <row r="5" ht="15" spans="1:10">
      <c r="A5" s="6" t="s">
        <v>95</v>
      </c>
      <c r="B5" s="7"/>
      <c r="C5" s="7"/>
      <c r="D5" s="7"/>
      <c r="E5" s="7"/>
      <c r="F5" s="7"/>
      <c r="G5" s="8" t="s">
        <v>96</v>
      </c>
      <c r="H5" s="9"/>
      <c r="I5" s="9"/>
      <c r="J5" s="37"/>
    </row>
    <row r="6" s="1" customFormat="1" ht="13" spans="1:13">
      <c r="A6" s="10" t="s">
        <v>112</v>
      </c>
      <c r="B6" s="11" t="s">
        <v>138</v>
      </c>
      <c r="C6" s="11" t="s">
        <v>134</v>
      </c>
      <c r="D6" s="11" t="s">
        <v>135</v>
      </c>
      <c r="E6" s="11" t="s">
        <v>136</v>
      </c>
      <c r="F6" s="12" t="s">
        <v>99</v>
      </c>
      <c r="G6" s="13" t="s">
        <v>100</v>
      </c>
      <c r="H6" s="14" t="s">
        <v>101</v>
      </c>
      <c r="I6" s="14" t="s">
        <v>102</v>
      </c>
      <c r="J6" s="38" t="s">
        <v>115</v>
      </c>
      <c r="L6" s="39" t="s">
        <v>103</v>
      </c>
      <c r="M6" s="39" t="s">
        <v>104</v>
      </c>
    </row>
    <row r="7" spans="1:12">
      <c r="A7" s="15">
        <v>1</v>
      </c>
      <c r="B7" s="16"/>
      <c r="C7" s="16"/>
      <c r="D7" s="67"/>
      <c r="E7" s="18"/>
      <c r="F7" s="19"/>
      <c r="G7" s="20"/>
      <c r="H7" s="21" t="e">
        <f>IF(#REF!&lt;&gt;"B","",G7-F7)</f>
        <v>#REF!</v>
      </c>
      <c r="I7" s="40" t="e">
        <f>IF(#REF!&lt;&gt;"B","",IF(F7=0,0,ROUND(H7/ABS(F7),4)))</f>
        <v>#REF!</v>
      </c>
      <c r="J7" s="145"/>
      <c r="L7" s="42"/>
    </row>
    <row r="8" spans="1:12">
      <c r="A8" s="15">
        <f>A7+1</f>
        <v>2</v>
      </c>
      <c r="B8" s="16"/>
      <c r="C8" s="16"/>
      <c r="D8" s="67"/>
      <c r="E8" s="18"/>
      <c r="F8" s="19"/>
      <c r="G8" s="20"/>
      <c r="H8" s="21"/>
      <c r="I8" s="40"/>
      <c r="J8" s="145"/>
      <c r="L8" s="42"/>
    </row>
    <row r="9" spans="1:12">
      <c r="A9" s="15">
        <f t="shared" ref="A9:A16" si="0">A8+1</f>
        <v>3</v>
      </c>
      <c r="B9" s="16"/>
      <c r="C9" s="16"/>
      <c r="D9" s="67"/>
      <c r="E9" s="18"/>
      <c r="F9" s="19"/>
      <c r="G9" s="20"/>
      <c r="H9" s="21"/>
      <c r="I9" s="21"/>
      <c r="J9" s="145"/>
      <c r="L9" s="42"/>
    </row>
    <row r="10" spans="1:12">
      <c r="A10" s="15">
        <f t="shared" si="0"/>
        <v>4</v>
      </c>
      <c r="B10" s="16"/>
      <c r="C10" s="16"/>
      <c r="D10" s="67"/>
      <c r="E10" s="18"/>
      <c r="F10" s="19"/>
      <c r="G10" s="20"/>
      <c r="H10" s="21"/>
      <c r="I10" s="21"/>
      <c r="J10" s="145"/>
      <c r="L10" s="42"/>
    </row>
    <row r="11" spans="1:12">
      <c r="A11" s="15">
        <f t="shared" si="0"/>
        <v>5</v>
      </c>
      <c r="B11" s="16"/>
      <c r="C11" s="16"/>
      <c r="D11" s="67"/>
      <c r="E11" s="18"/>
      <c r="F11" s="19"/>
      <c r="G11" s="20"/>
      <c r="H11" s="21"/>
      <c r="I11" s="21"/>
      <c r="J11" s="145"/>
      <c r="L11" s="42"/>
    </row>
    <row r="12" spans="1:12">
      <c r="A12" s="15">
        <f t="shared" si="0"/>
        <v>6</v>
      </c>
      <c r="B12" s="16"/>
      <c r="C12" s="16"/>
      <c r="D12" s="67"/>
      <c r="E12" s="18"/>
      <c r="F12" s="19"/>
      <c r="G12" s="20"/>
      <c r="H12" s="21"/>
      <c r="I12" s="21"/>
      <c r="J12" s="145"/>
      <c r="L12" s="42"/>
    </row>
    <row r="13" spans="1:12">
      <c r="A13" s="15">
        <f t="shared" si="0"/>
        <v>7</v>
      </c>
      <c r="B13" s="16"/>
      <c r="C13" s="16"/>
      <c r="D13" s="67"/>
      <c r="E13" s="18"/>
      <c r="F13" s="19"/>
      <c r="G13" s="20"/>
      <c r="H13" s="21"/>
      <c r="I13" s="21"/>
      <c r="J13" s="145"/>
      <c r="L13" s="42"/>
    </row>
    <row r="14" spans="1:12">
      <c r="A14" s="15">
        <f t="shared" si="0"/>
        <v>8</v>
      </c>
      <c r="B14" s="16"/>
      <c r="C14" s="16"/>
      <c r="D14" s="67"/>
      <c r="E14" s="18"/>
      <c r="F14" s="19"/>
      <c r="G14" s="20"/>
      <c r="H14" s="21"/>
      <c r="I14" s="21"/>
      <c r="J14" s="145"/>
      <c r="L14" s="42"/>
    </row>
    <row r="15" spans="1:12">
      <c r="A15" s="15">
        <f t="shared" si="0"/>
        <v>9</v>
      </c>
      <c r="B15" s="16"/>
      <c r="C15" s="16"/>
      <c r="D15" s="67"/>
      <c r="E15" s="18"/>
      <c r="F15" s="19"/>
      <c r="G15" s="20"/>
      <c r="H15" s="21"/>
      <c r="I15" s="21"/>
      <c r="J15" s="145"/>
      <c r="L15" s="42"/>
    </row>
    <row r="16" spans="1:12">
      <c r="A16" s="15">
        <f t="shared" si="0"/>
        <v>10</v>
      </c>
      <c r="B16" s="16"/>
      <c r="C16" s="16"/>
      <c r="D16" s="67"/>
      <c r="E16" s="18"/>
      <c r="F16" s="19"/>
      <c r="G16" s="20"/>
      <c r="H16" s="21"/>
      <c r="I16" s="21"/>
      <c r="J16" s="145"/>
      <c r="L16" s="42"/>
    </row>
    <row r="17" spans="1:12">
      <c r="A17" s="15"/>
      <c r="B17" s="16"/>
      <c r="C17" s="16"/>
      <c r="D17" s="67"/>
      <c r="E17" s="18"/>
      <c r="F17" s="19"/>
      <c r="G17" s="20"/>
      <c r="H17" s="21"/>
      <c r="I17" s="21"/>
      <c r="J17" s="145"/>
      <c r="L17" s="42"/>
    </row>
    <row r="18" spans="1:12">
      <c r="A18" s="15"/>
      <c r="B18" s="356"/>
      <c r="C18" s="16"/>
      <c r="D18" s="66"/>
      <c r="E18" s="18"/>
      <c r="F18" s="363"/>
      <c r="G18" s="357"/>
      <c r="H18" s="358"/>
      <c r="I18" s="360"/>
      <c r="J18" s="145"/>
      <c r="L18" s="42"/>
    </row>
    <row r="19" spans="1:12">
      <c r="A19" s="26"/>
      <c r="B19" s="359"/>
      <c r="C19" s="24"/>
      <c r="D19" s="67"/>
      <c r="E19" s="23"/>
      <c r="F19" s="19"/>
      <c r="G19" s="20"/>
      <c r="H19" s="21"/>
      <c r="I19" s="40"/>
      <c r="J19" s="61"/>
      <c r="L19" s="42"/>
    </row>
    <row r="20" spans="1:13">
      <c r="A20" s="27"/>
      <c r="B20" s="28" t="s">
        <v>132</v>
      </c>
      <c r="C20" s="28"/>
      <c r="D20" s="362"/>
      <c r="E20" s="28"/>
      <c r="F20" s="30">
        <f>ROUND(SUM(F7:F19),2)</f>
        <v>0</v>
      </c>
      <c r="G20" s="31" t="e">
        <f>IF(#REF!&lt;&gt;"B","",ROUND(SUM(G7:G19),2))</f>
        <v>#REF!</v>
      </c>
      <c r="H20" s="32" t="e">
        <f>IF(#REF!&lt;&gt;"B","",ROUND(SUM(H7:H19),2))</f>
        <v>#REF!</v>
      </c>
      <c r="I20" s="43" t="e">
        <f>IF(#REF!&lt;&gt;"B","",IF(F20=0,0,ROUND(H20/ABS(F20),4)))</f>
        <v>#REF!</v>
      </c>
      <c r="J20" s="101"/>
      <c r="L20" s="45"/>
      <c r="M20" s="46" t="str">
        <f>IF(F20-L20=0,"OK","F")</f>
        <v>OK</v>
      </c>
    </row>
    <row r="21" spans="1:10">
      <c r="A21" s="33"/>
      <c r="B21" s="33"/>
      <c r="C21" s="33"/>
      <c r="D21" s="33"/>
      <c r="E21" s="33"/>
      <c r="F21" s="33"/>
      <c r="G21" s="33"/>
      <c r="H21" s="33"/>
      <c r="I21" s="33"/>
      <c r="J21" s="33"/>
    </row>
    <row r="22" spans="1:11">
      <c r="A22" s="34" t="e">
        <f>"被评估企业填表人："&amp;#REF!</f>
        <v>#REF!</v>
      </c>
      <c r="B22" s="35"/>
      <c r="C22" s="35"/>
      <c r="D22" s="35"/>
      <c r="E22" s="35"/>
      <c r="F22" s="35"/>
      <c r="G22" s="33"/>
      <c r="H22" s="33"/>
      <c r="I22" s="33"/>
      <c r="J22" s="47" t="e">
        <f>IF(#REF!="B","评估人员:"&amp;#REF!,"")</f>
        <v>#REF!</v>
      </c>
      <c r="K22" s="48"/>
    </row>
    <row r="23" spans="1:10">
      <c r="A23" s="34" t="e">
        <f>"填表日期："&amp;#REF!</f>
        <v>#REF!</v>
      </c>
      <c r="B23" s="35"/>
      <c r="C23" s="35"/>
      <c r="D23" s="35"/>
      <c r="E23" s="35"/>
      <c r="F23" s="35"/>
      <c r="G23" s="33"/>
      <c r="H23" s="33"/>
      <c r="I23" s="33"/>
      <c r="J23" s="33"/>
    </row>
  </sheetData>
  <printOptions horizontalCentered="1"/>
  <pageMargins left="0.31496062992126" right="0.118110236220472" top="0.94488188976378" bottom="0.354330708661417" header="0.31496062992126" footer="0.31496062992126"/>
  <pageSetup paperSize="9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showGridLines="0" view="pageBreakPreview" zoomScaleNormal="100" workbookViewId="0">
      <pane xSplit="10" ySplit="6" topLeftCell="K7" activePane="bottomRight" state="frozen"/>
      <selection/>
      <selection pane="topRight"/>
      <selection pane="bottomLeft"/>
      <selection pane="bottomRight" activeCell="D9" sqref="D9"/>
    </sheetView>
  </sheetViews>
  <sheetFormatPr defaultColWidth="9" defaultRowHeight="14"/>
  <cols>
    <col min="1" max="1" width="6.25" customWidth="1"/>
    <col min="2" max="2" width="35.625" customWidth="1"/>
    <col min="3" max="4" width="9.625" customWidth="1"/>
    <col min="5" max="5" width="7.625" customWidth="1"/>
    <col min="6" max="7" width="15.625" customWidth="1"/>
    <col min="8" max="8" width="12.375" customWidth="1"/>
    <col min="9" max="9" width="8.375" customWidth="1"/>
    <col min="12" max="12" width="12.625" customWidth="1"/>
  </cols>
  <sheetData>
    <row r="1" ht="26.45" customHeight="1" spans="1:10">
      <c r="A1" s="2" t="e">
        <f>目录!C18</f>
        <v>#REF!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e">
        <f>封面!D13</f>
        <v>#REF!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e">
        <f>目录!E18&amp;目录!F18</f>
        <v>#REF!</v>
      </c>
    </row>
    <row r="4" spans="1:10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36" t="s">
        <v>94</v>
      </c>
    </row>
    <row r="5" ht="15" spans="1:10">
      <c r="A5" s="6" t="s">
        <v>95</v>
      </c>
      <c r="B5" s="7"/>
      <c r="C5" s="7"/>
      <c r="D5" s="7"/>
      <c r="E5" s="7"/>
      <c r="F5" s="7"/>
      <c r="G5" s="8" t="s">
        <v>96</v>
      </c>
      <c r="H5" s="9"/>
      <c r="I5" s="9"/>
      <c r="J5" s="37"/>
    </row>
    <row r="6" s="1" customFormat="1" ht="13" spans="1:13">
      <c r="A6" s="10" t="s">
        <v>112</v>
      </c>
      <c r="B6" s="11" t="s">
        <v>133</v>
      </c>
      <c r="C6" s="11" t="s">
        <v>134</v>
      </c>
      <c r="D6" s="11" t="s">
        <v>135</v>
      </c>
      <c r="E6" s="11" t="s">
        <v>136</v>
      </c>
      <c r="F6" s="12" t="s">
        <v>99</v>
      </c>
      <c r="G6" s="13" t="s">
        <v>100</v>
      </c>
      <c r="H6" s="14" t="s">
        <v>101</v>
      </c>
      <c r="I6" s="14" t="s">
        <v>102</v>
      </c>
      <c r="J6" s="38" t="s">
        <v>115</v>
      </c>
      <c r="L6" s="39" t="s">
        <v>103</v>
      </c>
      <c r="M6" s="39" t="s">
        <v>104</v>
      </c>
    </row>
    <row r="7" spans="1:12">
      <c r="A7" s="15">
        <v>1</v>
      </c>
      <c r="B7" s="16"/>
      <c r="C7" s="16"/>
      <c r="D7" s="67"/>
      <c r="E7" s="18"/>
      <c r="F7" s="19"/>
      <c r="G7" s="20"/>
      <c r="H7" s="21" t="e">
        <f>IF(#REF!&lt;&gt;"B","",G7-F7)</f>
        <v>#REF!</v>
      </c>
      <c r="I7" s="40" t="e">
        <f>IF(#REF!&lt;&gt;"B","",IF(F7=0,0,ROUND(H7/ABS(F7),4)))</f>
        <v>#REF!</v>
      </c>
      <c r="J7" s="145"/>
      <c r="L7" s="42"/>
    </row>
    <row r="8" spans="1:12">
      <c r="A8" s="15">
        <f>A7+1</f>
        <v>2</v>
      </c>
      <c r="B8" s="16"/>
      <c r="C8" s="16"/>
      <c r="D8" s="67"/>
      <c r="E8" s="18"/>
      <c r="F8" s="19"/>
      <c r="G8" s="20"/>
      <c r="H8" s="21"/>
      <c r="I8" s="40"/>
      <c r="J8" s="145"/>
      <c r="L8" s="42"/>
    </row>
    <row r="9" spans="1:12">
      <c r="A9" s="15">
        <f t="shared" ref="A9:A16" si="0">A8+1</f>
        <v>3</v>
      </c>
      <c r="B9" s="16"/>
      <c r="C9" s="16"/>
      <c r="D9" s="67"/>
      <c r="E9" s="18"/>
      <c r="F9" s="19"/>
      <c r="G9" s="20"/>
      <c r="H9" s="21"/>
      <c r="I9" s="21"/>
      <c r="J9" s="145"/>
      <c r="L9" s="42"/>
    </row>
    <row r="10" spans="1:12">
      <c r="A10" s="15">
        <f t="shared" si="0"/>
        <v>4</v>
      </c>
      <c r="B10" s="16"/>
      <c r="C10" s="16"/>
      <c r="D10" s="67"/>
      <c r="E10" s="18"/>
      <c r="F10" s="19"/>
      <c r="G10" s="20"/>
      <c r="H10" s="21"/>
      <c r="I10" s="21"/>
      <c r="J10" s="145"/>
      <c r="L10" s="42"/>
    </row>
    <row r="11" spans="1:12">
      <c r="A11" s="15">
        <f t="shared" si="0"/>
        <v>5</v>
      </c>
      <c r="B11" s="16"/>
      <c r="C11" s="16"/>
      <c r="D11" s="67"/>
      <c r="E11" s="18"/>
      <c r="F11" s="19"/>
      <c r="G11" s="20"/>
      <c r="H11" s="21"/>
      <c r="I11" s="21"/>
      <c r="J11" s="145"/>
      <c r="L11" s="42"/>
    </row>
    <row r="12" spans="1:12">
      <c r="A12" s="15">
        <f t="shared" si="0"/>
        <v>6</v>
      </c>
      <c r="B12" s="16"/>
      <c r="C12" s="16"/>
      <c r="D12" s="67"/>
      <c r="E12" s="18"/>
      <c r="F12" s="19"/>
      <c r="G12" s="20"/>
      <c r="H12" s="21"/>
      <c r="I12" s="21"/>
      <c r="J12" s="145"/>
      <c r="L12" s="42"/>
    </row>
    <row r="13" spans="1:12">
      <c r="A13" s="15">
        <f t="shared" si="0"/>
        <v>7</v>
      </c>
      <c r="B13" s="16"/>
      <c r="C13" s="16"/>
      <c r="D13" s="67"/>
      <c r="E13" s="18"/>
      <c r="F13" s="19"/>
      <c r="G13" s="20"/>
      <c r="H13" s="21"/>
      <c r="I13" s="21"/>
      <c r="J13" s="145"/>
      <c r="L13" s="42"/>
    </row>
    <row r="14" spans="1:12">
      <c r="A14" s="15">
        <f t="shared" si="0"/>
        <v>8</v>
      </c>
      <c r="B14" s="16"/>
      <c r="C14" s="16"/>
      <c r="D14" s="67"/>
      <c r="E14" s="18"/>
      <c r="F14" s="19"/>
      <c r="G14" s="20"/>
      <c r="H14" s="21"/>
      <c r="I14" s="21"/>
      <c r="J14" s="145"/>
      <c r="L14" s="42"/>
    </row>
    <row r="15" spans="1:12">
      <c r="A15" s="15">
        <f t="shared" si="0"/>
        <v>9</v>
      </c>
      <c r="B15" s="16"/>
      <c r="C15" s="16"/>
      <c r="D15" s="67"/>
      <c r="E15" s="18"/>
      <c r="F15" s="19"/>
      <c r="G15" s="20"/>
      <c r="H15" s="21"/>
      <c r="I15" s="21"/>
      <c r="J15" s="145"/>
      <c r="L15" s="42"/>
    </row>
    <row r="16" spans="1:12">
      <c r="A16" s="15">
        <f t="shared" si="0"/>
        <v>10</v>
      </c>
      <c r="B16" s="16"/>
      <c r="C16" s="16"/>
      <c r="D16" s="67"/>
      <c r="E16" s="18"/>
      <c r="F16" s="19"/>
      <c r="G16" s="20"/>
      <c r="H16" s="21"/>
      <c r="I16" s="21"/>
      <c r="J16" s="145"/>
      <c r="L16" s="42"/>
    </row>
    <row r="17" spans="1:12">
      <c r="A17" s="15"/>
      <c r="B17" s="16"/>
      <c r="C17" s="16"/>
      <c r="D17" s="67"/>
      <c r="E17" s="18"/>
      <c r="F17" s="19"/>
      <c r="G17" s="20"/>
      <c r="H17" s="21"/>
      <c r="I17" s="21"/>
      <c r="J17" s="145"/>
      <c r="L17" s="42"/>
    </row>
    <row r="18" spans="1:12">
      <c r="A18" s="15"/>
      <c r="B18" s="18" t="s">
        <v>130</v>
      </c>
      <c r="C18" s="16"/>
      <c r="D18" s="66"/>
      <c r="E18" s="18"/>
      <c r="F18" s="19">
        <f>ROUND(SUM(F7:F17),2)</f>
        <v>0</v>
      </c>
      <c r="G18" s="20" t="e">
        <f>IF(#REF!&lt;&gt;"B","",ROUND(SUM(G7:G17),2))</f>
        <v>#REF!</v>
      </c>
      <c r="H18" s="21" t="e">
        <f>IF(#REF!&lt;&gt;"B","",ROUND(SUM(H7:H17),2))</f>
        <v>#REF!</v>
      </c>
      <c r="I18" s="40" t="e">
        <f>IF(#REF!&lt;&gt;"B","",IF(F18=0,0,ROUND(H18/ABS(F18),4)))</f>
        <v>#REF!</v>
      </c>
      <c r="J18" s="145"/>
      <c r="L18" s="42"/>
    </row>
    <row r="19" spans="1:12">
      <c r="A19" s="26"/>
      <c r="B19" s="140" t="s">
        <v>131</v>
      </c>
      <c r="C19" s="24"/>
      <c r="D19" s="67"/>
      <c r="E19" s="23"/>
      <c r="F19" s="19"/>
      <c r="G19" s="20"/>
      <c r="H19" s="21" t="e">
        <f>IF(#REF!&lt;&gt;"B","",G19-F19)</f>
        <v>#REF!</v>
      </c>
      <c r="I19" s="40" t="e">
        <f>IF(#REF!&lt;&gt;"B","",IF(F19=0,0,ROUND(H19/ABS(F19),4)))</f>
        <v>#REF!</v>
      </c>
      <c r="J19" s="61"/>
      <c r="L19" s="42"/>
    </row>
    <row r="20" spans="1:13">
      <c r="A20" s="27"/>
      <c r="B20" s="28" t="s">
        <v>132</v>
      </c>
      <c r="C20" s="28"/>
      <c r="D20" s="362"/>
      <c r="E20" s="28"/>
      <c r="F20" s="30">
        <f>ROUND(SUM(F18,-F19),2)</f>
        <v>0</v>
      </c>
      <c r="G20" s="31" t="e">
        <f>IF(#REF!&lt;&gt;"B","",ROUND(SUM(G18,-G19),2))</f>
        <v>#REF!</v>
      </c>
      <c r="H20" s="32" t="e">
        <f>IF(#REF!&lt;&gt;"B","",ROUND(SUM(H18,-H19),2))</f>
        <v>#REF!</v>
      </c>
      <c r="I20" s="43" t="e">
        <f>IF(#REF!&lt;&gt;"B","",IF(F20=0,0,ROUND(H20/ABS(F20),4)))</f>
        <v>#REF!</v>
      </c>
      <c r="J20" s="101"/>
      <c r="L20" s="45"/>
      <c r="M20" s="46" t="str">
        <f>IF(F20-L20=0,"OK","F")</f>
        <v>OK</v>
      </c>
    </row>
    <row r="21" spans="1:10">
      <c r="A21" s="33"/>
      <c r="B21" s="33"/>
      <c r="C21" s="33"/>
      <c r="D21" s="33"/>
      <c r="E21" s="33"/>
      <c r="F21" s="33"/>
      <c r="G21" s="33"/>
      <c r="H21" s="33"/>
      <c r="I21" s="33"/>
      <c r="J21" s="33"/>
    </row>
    <row r="22" spans="1:11">
      <c r="A22" s="34" t="e">
        <f>"被评估企业填表人："&amp;#REF!</f>
        <v>#REF!</v>
      </c>
      <c r="B22" s="35"/>
      <c r="C22" s="35"/>
      <c r="D22" s="35"/>
      <c r="E22" s="35"/>
      <c r="F22" s="35"/>
      <c r="G22" s="33"/>
      <c r="H22" s="33"/>
      <c r="I22" s="33"/>
      <c r="J22" s="47" t="e">
        <f>IF(#REF!="B","评估人员:"&amp;#REF!,"")</f>
        <v>#REF!</v>
      </c>
      <c r="K22" s="48"/>
    </row>
    <row r="23" spans="1:10">
      <c r="A23" s="34" t="e">
        <f>"填表日期："&amp;#REF!</f>
        <v>#REF!</v>
      </c>
      <c r="B23" s="35"/>
      <c r="C23" s="35"/>
      <c r="D23" s="35"/>
      <c r="E23" s="35"/>
      <c r="F23" s="35"/>
      <c r="G23" s="33"/>
      <c r="H23" s="33"/>
      <c r="I23" s="33"/>
      <c r="J23" s="33"/>
    </row>
  </sheetData>
  <printOptions horizontalCentered="1"/>
  <pageMargins left="0.31496062992126" right="0.31496062992126" top="0.94488188976378" bottom="0.354330708661417" header="0.31496062992126" footer="0.31496062992126"/>
  <pageSetup paperSize="9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showGridLines="0" view="pageBreakPreview" zoomScaleNormal="100" workbookViewId="0">
      <pane xSplit="6" ySplit="5" topLeftCell="G6" activePane="bottomRight" state="frozen"/>
      <selection/>
      <selection pane="topRight"/>
      <selection pane="bottomLeft"/>
      <selection pane="bottomRight" activeCell="C22" sqref="C22"/>
    </sheetView>
  </sheetViews>
  <sheetFormatPr defaultColWidth="9" defaultRowHeight="14"/>
  <cols>
    <col min="1" max="1" width="31.625" customWidth="1"/>
    <col min="2" max="2" width="8.375" customWidth="1"/>
    <col min="3" max="4" width="15.625" customWidth="1"/>
    <col min="5" max="5" width="14.375" customWidth="1"/>
    <col min="8" max="8" width="12.625" customWidth="1"/>
  </cols>
  <sheetData>
    <row r="1" ht="28.35" customHeight="1" spans="1:6">
      <c r="A1" s="2" t="e">
        <f>目录!C19</f>
        <v>#REF!</v>
      </c>
      <c r="B1" s="3"/>
      <c r="C1" s="3"/>
      <c r="D1" s="3"/>
      <c r="E1" s="3"/>
      <c r="F1" s="3"/>
    </row>
    <row r="2" spans="1:6">
      <c r="A2" s="4" t="e">
        <f>封面!D13</f>
        <v>#REF!</v>
      </c>
      <c r="B2" s="3"/>
      <c r="C2" s="3"/>
      <c r="D2" s="3"/>
      <c r="E2" s="3"/>
      <c r="F2" s="3"/>
    </row>
    <row r="3" spans="1:6">
      <c r="A3" s="5"/>
      <c r="B3" s="5"/>
      <c r="C3" s="5"/>
      <c r="D3" s="5"/>
      <c r="E3" s="36"/>
      <c r="F3" s="36" t="e">
        <f>目录!$E19&amp;目录!$F19</f>
        <v>#REF!</v>
      </c>
    </row>
    <row r="4" spans="1:6">
      <c r="A4" s="5" t="e">
        <f>#REF!</f>
        <v>#REF!</v>
      </c>
      <c r="B4" s="5"/>
      <c r="C4" s="5"/>
      <c r="D4" s="5"/>
      <c r="E4" s="5"/>
      <c r="F4" s="36" t="s">
        <v>94</v>
      </c>
    </row>
    <row r="5" ht="15" spans="1:6">
      <c r="A5" s="6" t="s">
        <v>95</v>
      </c>
      <c r="B5" s="7"/>
      <c r="C5" s="7"/>
      <c r="D5" s="8" t="s">
        <v>96</v>
      </c>
      <c r="E5" s="9"/>
      <c r="F5" s="37"/>
    </row>
    <row r="6" spans="1:9">
      <c r="A6" s="10" t="s">
        <v>97</v>
      </c>
      <c r="B6" s="11" t="s">
        <v>98</v>
      </c>
      <c r="C6" s="12" t="s">
        <v>99</v>
      </c>
      <c r="D6" s="13" t="s">
        <v>100</v>
      </c>
      <c r="E6" s="14" t="s">
        <v>101</v>
      </c>
      <c r="F6" s="38" t="s">
        <v>102</v>
      </c>
      <c r="H6" s="39" t="s">
        <v>103</v>
      </c>
      <c r="I6" s="39" t="s">
        <v>104</v>
      </c>
    </row>
    <row r="7" spans="1:8">
      <c r="A7" s="54"/>
      <c r="B7" s="55" t="s">
        <v>105</v>
      </c>
      <c r="C7" s="56" t="s">
        <v>106</v>
      </c>
      <c r="D7" s="57" t="s">
        <v>107</v>
      </c>
      <c r="E7" s="58" t="s">
        <v>108</v>
      </c>
      <c r="F7" s="59" t="s">
        <v>109</v>
      </c>
      <c r="H7" s="53"/>
    </row>
    <row r="8" spans="1:9">
      <c r="A8" s="26" t="s">
        <v>139</v>
      </c>
      <c r="B8" s="60" t="str">
        <f>目录!F20</f>
        <v>3-9-1</v>
      </c>
      <c r="C8" s="19">
        <f>'3.9.1材料采购'!G20</f>
        <v>0</v>
      </c>
      <c r="D8" s="20" t="e">
        <f>IF(#REF!&lt;&gt;"B","",'3.9.1材料采购'!J20)</f>
        <v>#REF!</v>
      </c>
      <c r="E8" s="21" t="e">
        <f>IF(#REF!&lt;&gt;"B","",D8-C8)</f>
        <v>#REF!</v>
      </c>
      <c r="F8" s="61" t="e">
        <f>IF(#REF!&lt;&gt;"B","",IF(C8=0,0,ROUND(E8/ABS(C8),4)))</f>
        <v>#REF!</v>
      </c>
      <c r="H8" s="42"/>
      <c r="I8" s="46" t="str">
        <f>IF(ABS(C8-H8)&lt;0.00001,"OK","F")</f>
        <v>OK</v>
      </c>
    </row>
    <row r="9" spans="1:9">
      <c r="A9" s="68" t="s">
        <v>140</v>
      </c>
      <c r="B9" s="60" t="str">
        <f>目录!F21</f>
        <v>3-9-2</v>
      </c>
      <c r="C9" s="19">
        <f>'3.9.2原材料'!F20</f>
        <v>0</v>
      </c>
      <c r="D9" s="20" t="e">
        <f>IF(#REF!&lt;&gt;"B","",'3.9.2原材料'!I20)</f>
        <v>#REF!</v>
      </c>
      <c r="E9" s="21" t="e">
        <f>IF(#REF!&lt;&gt;"B","",D9-C9)</f>
        <v>#REF!</v>
      </c>
      <c r="F9" s="61" t="e">
        <f>IF(#REF!&lt;&gt;"B","",IF(C9=0,0,ROUND(E9/ABS(C9),4)))</f>
        <v>#REF!</v>
      </c>
      <c r="H9" s="42"/>
      <c r="I9" s="46" t="str">
        <f t="shared" ref="I9:I13" si="0">IF(ABS(C9-H9)&lt;0.00001,"OK","F")</f>
        <v>OK</v>
      </c>
    </row>
    <row r="10" spans="1:9">
      <c r="A10" s="22" t="s">
        <v>141</v>
      </c>
      <c r="B10" s="60" t="str">
        <f>目录!F22</f>
        <v>3-9-3</v>
      </c>
      <c r="C10" s="19">
        <f>'3.9.3在产品'!F20</f>
        <v>0</v>
      </c>
      <c r="D10" s="20" t="e">
        <f>IF(#REF!&lt;&gt;"B","",'3.9.3在产品'!I20)</f>
        <v>#REF!</v>
      </c>
      <c r="E10" s="21" t="e">
        <f>IF(#REF!&lt;&gt;"B","",D10-C10)</f>
        <v>#REF!</v>
      </c>
      <c r="F10" s="61" t="e">
        <f>IF(#REF!&lt;&gt;"B","",IF(C10=0,0,ROUND(E10/ABS(C10),4)))</f>
        <v>#REF!</v>
      </c>
      <c r="H10" s="42"/>
      <c r="I10" s="46" t="str">
        <f t="shared" si="0"/>
        <v>OK</v>
      </c>
    </row>
    <row r="11" spans="1:9">
      <c r="A11" s="26" t="s">
        <v>142</v>
      </c>
      <c r="B11" s="60" t="str">
        <f>目录!F23</f>
        <v>3-9-4</v>
      </c>
      <c r="C11" s="19">
        <f>'3.9.4产成品'!F20</f>
        <v>0</v>
      </c>
      <c r="D11" s="20" t="e">
        <f>IF(#REF!&lt;&gt;"B","",'3.9.4产成品'!I20)</f>
        <v>#REF!</v>
      </c>
      <c r="E11" s="21" t="e">
        <f>IF(#REF!&lt;&gt;"B","",D11-C11)</f>
        <v>#REF!</v>
      </c>
      <c r="F11" s="61" t="e">
        <f>IF(#REF!&lt;&gt;"B","",IF(C11=0,0,ROUND(E11/ABS(C11),4)))</f>
        <v>#REF!</v>
      </c>
      <c r="H11" s="42"/>
      <c r="I11" s="46" t="str">
        <f t="shared" si="0"/>
        <v>OK</v>
      </c>
    </row>
    <row r="12" spans="1:9">
      <c r="A12" s="26" t="s">
        <v>143</v>
      </c>
      <c r="B12" s="60" t="str">
        <f>目录!F24</f>
        <v>3-9-5</v>
      </c>
      <c r="C12" s="19">
        <f>'3.9.5委托加工'!F20</f>
        <v>0</v>
      </c>
      <c r="D12" s="20" t="e">
        <f>IF(#REF!&lt;&gt;"B","",'3.9.5委托加工'!I20)</f>
        <v>#REF!</v>
      </c>
      <c r="E12" s="21" t="e">
        <f>IF(#REF!&lt;&gt;"B","",D12-C12)</f>
        <v>#REF!</v>
      </c>
      <c r="F12" s="61" t="e">
        <f>IF(#REF!&lt;&gt;"B","",IF(C12=0,0,ROUND(E12/ABS(C12),4)))</f>
        <v>#REF!</v>
      </c>
      <c r="H12" s="42"/>
      <c r="I12" s="46" t="str">
        <f t="shared" si="0"/>
        <v>OK</v>
      </c>
    </row>
    <row r="13" spans="1:9">
      <c r="A13" s="26" t="s">
        <v>144</v>
      </c>
      <c r="B13" s="60" t="str">
        <f>目录!F25</f>
        <v>3-9-6</v>
      </c>
      <c r="C13" s="19">
        <f>'3.9.6包装低值'!F20</f>
        <v>0</v>
      </c>
      <c r="D13" s="20" t="e">
        <f>IF(#REF!&lt;&gt;"B","",'3.9.6包装低值'!I20)</f>
        <v>#REF!</v>
      </c>
      <c r="E13" s="21" t="e">
        <f>IF(#REF!&lt;&gt;"B","",D13-C13)</f>
        <v>#REF!</v>
      </c>
      <c r="F13" s="61" t="e">
        <f>IF(#REF!&lt;&gt;"B","",IF(C13=0,0,ROUND(E13/ABS(C13),4)))</f>
        <v>#REF!</v>
      </c>
      <c r="H13" s="42"/>
      <c r="I13" s="46" t="str">
        <f t="shared" si="0"/>
        <v>OK</v>
      </c>
    </row>
    <row r="14" spans="1:8">
      <c r="A14" s="26"/>
      <c r="B14" s="23"/>
      <c r="C14" s="19"/>
      <c r="D14" s="20"/>
      <c r="E14" s="21"/>
      <c r="F14" s="61"/>
      <c r="H14" s="42"/>
    </row>
    <row r="15" spans="1:9">
      <c r="A15" s="27" t="s">
        <v>110</v>
      </c>
      <c r="B15" s="69"/>
      <c r="C15" s="30">
        <f>ROUND(SUM(C8:C14),2)</f>
        <v>0</v>
      </c>
      <c r="D15" s="31" t="e">
        <f>IF(#REF!&lt;&gt;"B","",ROUND(SUM(D8:D14),2))</f>
        <v>#REF!</v>
      </c>
      <c r="E15" s="32" t="e">
        <f>IF(#REF!&lt;&gt;"B","",ROUND(SUM(E8:E14),2))</f>
        <v>#REF!</v>
      </c>
      <c r="F15" s="101" t="e">
        <f>IF(#REF!&lt;&gt;"B","",IF(C15=0,0,ROUND(E15/ABS(C15),4)))</f>
        <v>#REF!</v>
      </c>
      <c r="H15" s="45"/>
      <c r="I15" s="46" t="str">
        <f>IF(ABS(C15-H15)&lt;0.00001,"OK","F")</f>
        <v>OK</v>
      </c>
    </row>
    <row r="16" spans="1:6">
      <c r="A16" s="33"/>
      <c r="B16" s="33"/>
      <c r="C16" s="33"/>
      <c r="D16" s="33"/>
      <c r="E16" s="33"/>
      <c r="F16" s="33"/>
    </row>
    <row r="17" spans="1:7">
      <c r="A17" s="34" t="e">
        <f>"被评估企业填表人："&amp;#REF!</f>
        <v>#REF!</v>
      </c>
      <c r="B17" s="35"/>
      <c r="C17" s="35"/>
      <c r="D17" s="33"/>
      <c r="E17" s="33"/>
      <c r="F17" s="47" t="e">
        <f>IF(#REF!="B","评估人员:"&amp;#REF!,"")</f>
        <v>#REF!</v>
      </c>
      <c r="G17" s="48"/>
    </row>
    <row r="18" spans="1:6">
      <c r="A18" s="34" t="e">
        <f>"填表日期："&amp;#REF!</f>
        <v>#REF!</v>
      </c>
      <c r="B18" s="35"/>
      <c r="C18" s="35"/>
      <c r="D18" s="33"/>
      <c r="E18" s="33"/>
      <c r="F18" s="33"/>
    </row>
  </sheetData>
  <mergeCells count="1">
    <mergeCell ref="A6:A7"/>
  </mergeCells>
  <printOptions horizontalCentered="1"/>
  <pageMargins left="0.31496062992126" right="0.31496062992126" top="0.94488188976378" bottom="0.551181102362205" header="0.31496062992126" footer="0.31496062992126"/>
  <pageSetup paperSize="9" fitToHeight="0" orientation="landscape"/>
  <headerFooter/>
  <colBreaks count="1" manualBreakCount="1">
    <brk id="6" max="1048575" man="1"/>
  </col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3"/>
  <sheetViews>
    <sheetView showGridLines="0" view="pageBreakPreview" zoomScaleNormal="100" workbookViewId="0">
      <pane xSplit="13" ySplit="6" topLeftCell="N7" activePane="bottomRight" state="frozen"/>
      <selection/>
      <selection pane="topRight"/>
      <selection pane="bottomLeft"/>
      <selection pane="bottomRight" activeCell="C10" sqref="C10"/>
    </sheetView>
  </sheetViews>
  <sheetFormatPr defaultColWidth="9" defaultRowHeight="14"/>
  <cols>
    <col min="1" max="1" width="6.25" customWidth="1"/>
    <col min="2" max="2" width="28.625" customWidth="1"/>
    <col min="3" max="3" width="9.625" customWidth="1"/>
    <col min="4" max="4" width="5.625" customWidth="1"/>
    <col min="5" max="6" width="7.625" customWidth="1"/>
    <col min="7" max="7" width="15.625" customWidth="1"/>
    <col min="8" max="8" width="8.125" customWidth="1"/>
    <col min="9" max="9" width="7.875" customWidth="1"/>
    <col min="10" max="10" width="15.625" customWidth="1"/>
    <col min="11" max="11" width="12.375" customWidth="1"/>
    <col min="12" max="12" width="8.375" customWidth="1"/>
    <col min="15" max="15" width="12.625" customWidth="1"/>
  </cols>
  <sheetData>
    <row r="1" ht="26.45" customHeight="1" spans="1:13">
      <c r="A1" s="2" t="e">
        <f>目录!C20</f>
        <v>#REF!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>
      <c r="A2" s="4" t="e">
        <f>封面!D13</f>
        <v>#REF!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36"/>
      <c r="M3" s="36" t="e">
        <f>目录!$E20&amp;目录!$F20</f>
        <v>#REF!</v>
      </c>
    </row>
    <row r="4" spans="1:13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36" t="s">
        <v>94</v>
      </c>
    </row>
    <row r="5" ht="15" spans="1:13">
      <c r="A5" s="6" t="s">
        <v>95</v>
      </c>
      <c r="B5" s="7"/>
      <c r="C5" s="7"/>
      <c r="D5" s="7"/>
      <c r="E5" s="7"/>
      <c r="F5" s="7"/>
      <c r="G5" s="7"/>
      <c r="H5" s="8" t="s">
        <v>96</v>
      </c>
      <c r="I5" s="9"/>
      <c r="J5" s="9"/>
      <c r="K5" s="9"/>
      <c r="L5" s="9"/>
      <c r="M5" s="37"/>
    </row>
    <row r="6" s="1" customFormat="1" ht="13" spans="1:16">
      <c r="A6" s="10" t="s">
        <v>112</v>
      </c>
      <c r="B6" s="11" t="s">
        <v>145</v>
      </c>
      <c r="C6" s="11" t="s">
        <v>146</v>
      </c>
      <c r="D6" s="11" t="s">
        <v>147</v>
      </c>
      <c r="E6" s="11" t="s">
        <v>148</v>
      </c>
      <c r="F6" s="12" t="s">
        <v>149</v>
      </c>
      <c r="G6" s="12" t="s">
        <v>99</v>
      </c>
      <c r="H6" s="13" t="s">
        <v>149</v>
      </c>
      <c r="I6" s="134" t="s">
        <v>148</v>
      </c>
      <c r="J6" s="134" t="s">
        <v>100</v>
      </c>
      <c r="K6" s="14" t="s">
        <v>101</v>
      </c>
      <c r="L6" s="14" t="s">
        <v>102</v>
      </c>
      <c r="M6" s="38" t="s">
        <v>115</v>
      </c>
      <c r="O6" s="39" t="s">
        <v>103</v>
      </c>
      <c r="P6" s="39" t="s">
        <v>104</v>
      </c>
    </row>
    <row r="7" spans="1:15">
      <c r="A7" s="15">
        <v>1</v>
      </c>
      <c r="B7" s="16"/>
      <c r="C7" s="367"/>
      <c r="D7" s="25"/>
      <c r="E7" s="135"/>
      <c r="F7" s="136"/>
      <c r="G7" s="19"/>
      <c r="H7" s="20"/>
      <c r="I7" s="137"/>
      <c r="J7" s="137"/>
      <c r="K7" s="21" t="e">
        <f>IF(#REF!&lt;&gt;"B","",J7-G7)</f>
        <v>#REF!</v>
      </c>
      <c r="L7" s="40" t="e">
        <f>IF(#REF!&lt;&gt;"B","",IF(G7=0,0,ROUND(K7/ABS(G7),4)))</f>
        <v>#REF!</v>
      </c>
      <c r="M7" s="145"/>
      <c r="O7" s="42"/>
    </row>
    <row r="8" spans="1:15">
      <c r="A8" s="15">
        <f>A7+1</f>
        <v>2</v>
      </c>
      <c r="B8" s="16"/>
      <c r="C8" s="367"/>
      <c r="D8" s="25"/>
      <c r="E8" s="135"/>
      <c r="F8" s="136"/>
      <c r="G8" s="19"/>
      <c r="H8" s="20"/>
      <c r="I8" s="137"/>
      <c r="J8" s="137"/>
      <c r="K8" s="21"/>
      <c r="L8" s="40"/>
      <c r="M8" s="145"/>
      <c r="O8" s="42"/>
    </row>
    <row r="9" spans="1:15">
      <c r="A9" s="15">
        <f t="shared" ref="A9:A16" si="0">A8+1</f>
        <v>3</v>
      </c>
      <c r="B9" s="16"/>
      <c r="C9" s="367"/>
      <c r="D9" s="25"/>
      <c r="E9" s="135"/>
      <c r="F9" s="136"/>
      <c r="G9" s="19"/>
      <c r="H9" s="20"/>
      <c r="I9" s="137"/>
      <c r="J9" s="137"/>
      <c r="K9" s="21"/>
      <c r="L9" s="21"/>
      <c r="M9" s="145"/>
      <c r="O9" s="42"/>
    </row>
    <row r="10" spans="1:15">
      <c r="A10" s="15">
        <f t="shared" si="0"/>
        <v>4</v>
      </c>
      <c r="B10" s="16"/>
      <c r="C10" s="367"/>
      <c r="D10" s="25"/>
      <c r="E10" s="135"/>
      <c r="F10" s="136"/>
      <c r="G10" s="19"/>
      <c r="H10" s="20"/>
      <c r="I10" s="137"/>
      <c r="J10" s="137"/>
      <c r="K10" s="21"/>
      <c r="L10" s="21"/>
      <c r="M10" s="145"/>
      <c r="O10" s="42"/>
    </row>
    <row r="11" spans="1:15">
      <c r="A11" s="15">
        <f t="shared" si="0"/>
        <v>5</v>
      </c>
      <c r="B11" s="16"/>
      <c r="C11" s="367"/>
      <c r="D11" s="25"/>
      <c r="E11" s="135"/>
      <c r="F11" s="136"/>
      <c r="G11" s="19"/>
      <c r="H11" s="20"/>
      <c r="I11" s="137"/>
      <c r="J11" s="137"/>
      <c r="K11" s="21"/>
      <c r="L11" s="21"/>
      <c r="M11" s="145"/>
      <c r="O11" s="42"/>
    </row>
    <row r="12" spans="1:15">
      <c r="A12" s="15">
        <f t="shared" si="0"/>
        <v>6</v>
      </c>
      <c r="B12" s="16"/>
      <c r="C12" s="367"/>
      <c r="D12" s="25"/>
      <c r="E12" s="135"/>
      <c r="F12" s="136"/>
      <c r="G12" s="19"/>
      <c r="H12" s="20"/>
      <c r="I12" s="137"/>
      <c r="J12" s="137"/>
      <c r="K12" s="21"/>
      <c r="L12" s="21"/>
      <c r="M12" s="145"/>
      <c r="O12" s="42"/>
    </row>
    <row r="13" spans="1:15">
      <c r="A13" s="15">
        <f t="shared" si="0"/>
        <v>7</v>
      </c>
      <c r="B13" s="16"/>
      <c r="C13" s="367"/>
      <c r="D13" s="25"/>
      <c r="E13" s="135"/>
      <c r="F13" s="136"/>
      <c r="G13" s="19"/>
      <c r="H13" s="20"/>
      <c r="I13" s="137"/>
      <c r="J13" s="137"/>
      <c r="K13" s="21"/>
      <c r="L13" s="21"/>
      <c r="M13" s="145"/>
      <c r="O13" s="42"/>
    </row>
    <row r="14" spans="1:15">
      <c r="A14" s="15">
        <f t="shared" si="0"/>
        <v>8</v>
      </c>
      <c r="B14" s="16"/>
      <c r="C14" s="367"/>
      <c r="D14" s="25"/>
      <c r="E14" s="135"/>
      <c r="F14" s="136"/>
      <c r="G14" s="19"/>
      <c r="H14" s="20"/>
      <c r="I14" s="137"/>
      <c r="J14" s="137"/>
      <c r="K14" s="21"/>
      <c r="L14" s="21"/>
      <c r="M14" s="145"/>
      <c r="O14" s="42"/>
    </row>
    <row r="15" spans="1:15">
      <c r="A15" s="15">
        <f t="shared" si="0"/>
        <v>9</v>
      </c>
      <c r="B15" s="16"/>
      <c r="C15" s="367"/>
      <c r="D15" s="25"/>
      <c r="E15" s="135"/>
      <c r="F15" s="136"/>
      <c r="G15" s="19"/>
      <c r="H15" s="20"/>
      <c r="I15" s="137"/>
      <c r="J15" s="137"/>
      <c r="K15" s="21"/>
      <c r="L15" s="21"/>
      <c r="M15" s="145"/>
      <c r="O15" s="42"/>
    </row>
    <row r="16" spans="1:15">
      <c r="A16" s="15">
        <f t="shared" si="0"/>
        <v>10</v>
      </c>
      <c r="B16" s="16"/>
      <c r="C16" s="367"/>
      <c r="D16" s="25"/>
      <c r="E16" s="135"/>
      <c r="F16" s="136"/>
      <c r="G16" s="19"/>
      <c r="H16" s="20"/>
      <c r="I16" s="137"/>
      <c r="J16" s="137"/>
      <c r="K16" s="21"/>
      <c r="L16" s="21"/>
      <c r="M16" s="145"/>
      <c r="O16" s="42"/>
    </row>
    <row r="17" spans="1:15">
      <c r="A17" s="15"/>
      <c r="B17" s="16"/>
      <c r="C17" s="367"/>
      <c r="D17" s="25"/>
      <c r="E17" s="135"/>
      <c r="F17" s="136"/>
      <c r="G17" s="19"/>
      <c r="H17" s="20"/>
      <c r="I17" s="137"/>
      <c r="J17" s="137"/>
      <c r="K17" s="21"/>
      <c r="L17" s="21"/>
      <c r="M17" s="145"/>
      <c r="O17" s="42"/>
    </row>
    <row r="18" spans="1:15">
      <c r="A18" s="15"/>
      <c r="B18" s="18" t="s">
        <v>130</v>
      </c>
      <c r="C18" s="16"/>
      <c r="D18" s="66"/>
      <c r="E18" s="18"/>
      <c r="F18" s="364"/>
      <c r="G18" s="19">
        <f>ROUND(SUM(G7:G17),2)</f>
        <v>0</v>
      </c>
      <c r="H18" s="20"/>
      <c r="I18" s="137"/>
      <c r="J18" s="137" t="e">
        <f>IF(#REF!&lt;&gt;"B","",ROUND(SUM(J7:J17),2))</f>
        <v>#REF!</v>
      </c>
      <c r="K18" s="21" t="e">
        <f>IF(#REF!&lt;&gt;"B","",ROUND(SUM(K7:K17),2))</f>
        <v>#REF!</v>
      </c>
      <c r="L18" s="40" t="e">
        <f>IF(#REF!&lt;&gt;"B","",IF(G18=0,0,ROUND(K18/ABS(G18),4)))</f>
        <v>#REF!</v>
      </c>
      <c r="M18" s="145"/>
      <c r="O18" s="42"/>
    </row>
    <row r="19" spans="1:15">
      <c r="A19" s="26"/>
      <c r="B19" s="140" t="s">
        <v>150</v>
      </c>
      <c r="C19" s="24"/>
      <c r="D19" s="67"/>
      <c r="E19" s="23"/>
      <c r="F19" s="365"/>
      <c r="G19" s="19"/>
      <c r="H19" s="20"/>
      <c r="I19" s="137"/>
      <c r="J19" s="137"/>
      <c r="K19" s="21" t="e">
        <f>IF(#REF!&lt;&gt;"B","",J19-G19)</f>
        <v>#REF!</v>
      </c>
      <c r="L19" s="40" t="e">
        <f>IF(#REF!&lt;&gt;"B","",IF(G19=0,0,ROUND(K19/ABS(G19),4)))</f>
        <v>#REF!</v>
      </c>
      <c r="M19" s="61"/>
      <c r="O19" s="42"/>
    </row>
    <row r="20" spans="1:16">
      <c r="A20" s="27"/>
      <c r="B20" s="28" t="s">
        <v>132</v>
      </c>
      <c r="C20" s="28"/>
      <c r="D20" s="362"/>
      <c r="E20" s="28"/>
      <c r="F20" s="366"/>
      <c r="G20" s="30">
        <f>ROUND(SUM(G18,-G19),2)</f>
        <v>0</v>
      </c>
      <c r="H20" s="31"/>
      <c r="I20" s="144"/>
      <c r="J20" s="144" t="e">
        <f>IF(#REF!&lt;&gt;"B","",ROUND(SUM(J18,-J19),2))</f>
        <v>#REF!</v>
      </c>
      <c r="K20" s="32" t="e">
        <f>IF(#REF!&lt;&gt;"B","",ROUND(SUM(K18,-K19),2))</f>
        <v>#REF!</v>
      </c>
      <c r="L20" s="43" t="e">
        <f>IF(#REF!&lt;&gt;"B","",IF(G20=0,0,ROUND(K20/ABS(G20),4)))</f>
        <v>#REF!</v>
      </c>
      <c r="M20" s="101"/>
      <c r="O20" s="45"/>
      <c r="P20" s="46" t="str">
        <f>IF(G20-O20=0,"OK","F")</f>
        <v>OK</v>
      </c>
    </row>
    <row r="21" spans="1:13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</row>
    <row r="22" spans="1:14">
      <c r="A22" s="34" t="e">
        <f>"被评估企业填表人："&amp;#REF!</f>
        <v>#REF!</v>
      </c>
      <c r="B22" s="35"/>
      <c r="C22" s="35"/>
      <c r="D22" s="35"/>
      <c r="E22" s="35"/>
      <c r="F22" s="35"/>
      <c r="G22" s="35"/>
      <c r="H22" s="33"/>
      <c r="I22" s="33"/>
      <c r="J22" s="33"/>
      <c r="K22" s="33"/>
      <c r="L22" s="33"/>
      <c r="M22" s="47" t="e">
        <f>IF(#REF!="B","评估人员:"&amp;#REF!,"")</f>
        <v>#REF!</v>
      </c>
      <c r="N22" s="48"/>
    </row>
    <row r="23" spans="1:13">
      <c r="A23" s="34" t="e">
        <f>"填表日期："&amp;#REF!</f>
        <v>#REF!</v>
      </c>
      <c r="B23" s="35"/>
      <c r="C23" s="35"/>
      <c r="D23" s="35"/>
      <c r="E23" s="35"/>
      <c r="F23" s="35"/>
      <c r="G23" s="35"/>
      <c r="H23" s="33"/>
      <c r="I23" s="33"/>
      <c r="J23" s="33"/>
      <c r="K23" s="33"/>
      <c r="L23" s="33"/>
      <c r="M23" s="33"/>
    </row>
  </sheetData>
  <printOptions horizontalCentered="1"/>
  <pageMargins left="0.31496062992126" right="0.31496062992126" top="0.94488188976378" bottom="0.354330708661417" header="0.31496062992126" footer="0.31496062992126"/>
  <pageSetup paperSize="9" scale="96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showGridLines="0" view="pageBreakPreview" zoomScaleNormal="100" workbookViewId="0">
      <pane xSplit="12" ySplit="6" topLeftCell="M7" activePane="bottomRight" state="frozen"/>
      <selection/>
      <selection pane="topRight"/>
      <selection pane="bottomLeft"/>
      <selection pane="bottomRight" activeCell="D10" sqref="D10"/>
    </sheetView>
  </sheetViews>
  <sheetFormatPr defaultColWidth="9" defaultRowHeight="14"/>
  <cols>
    <col min="1" max="1" width="6.25" customWidth="1"/>
    <col min="2" max="2" width="28.625" customWidth="1"/>
    <col min="3" max="3" width="6.125" customWidth="1"/>
    <col min="4" max="5" width="7.625" customWidth="1"/>
    <col min="6" max="6" width="15.625" customWidth="1"/>
    <col min="7" max="7" width="8.125" customWidth="1"/>
    <col min="8" max="8" width="7.875" customWidth="1"/>
    <col min="9" max="9" width="15.625" customWidth="1"/>
    <col min="10" max="10" width="12.375" customWidth="1"/>
    <col min="11" max="11" width="8.375" customWidth="1"/>
    <col min="14" max="14" width="12.625" customWidth="1"/>
  </cols>
  <sheetData>
    <row r="1" ht="26.45" customHeight="1" spans="1:12">
      <c r="A1" s="2" t="e">
        <f>目录!C21</f>
        <v>#REF!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4" t="e">
        <f>封面!D13</f>
        <v>#REF!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5"/>
      <c r="B3" s="5"/>
      <c r="C3" s="5"/>
      <c r="D3" s="5"/>
      <c r="E3" s="5"/>
      <c r="F3" s="5"/>
      <c r="G3" s="5"/>
      <c r="H3" s="5"/>
      <c r="I3" s="5"/>
      <c r="J3" s="5"/>
      <c r="K3" s="36"/>
      <c r="L3" s="36" t="e">
        <f>目录!$E21&amp;目录!$F21</f>
        <v>#REF!</v>
      </c>
    </row>
    <row r="4" spans="1:12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5"/>
      <c r="K4" s="5"/>
      <c r="L4" s="36" t="s">
        <v>94</v>
      </c>
    </row>
    <row r="5" ht="15" spans="1:12">
      <c r="A5" s="6" t="s">
        <v>95</v>
      </c>
      <c r="B5" s="7"/>
      <c r="C5" s="7"/>
      <c r="D5" s="7"/>
      <c r="E5" s="7"/>
      <c r="F5" s="7"/>
      <c r="G5" s="8" t="s">
        <v>96</v>
      </c>
      <c r="H5" s="9"/>
      <c r="I5" s="9"/>
      <c r="J5" s="9"/>
      <c r="K5" s="9"/>
      <c r="L5" s="37"/>
    </row>
    <row r="6" s="1" customFormat="1" ht="13" spans="1:15">
      <c r="A6" s="10" t="s">
        <v>112</v>
      </c>
      <c r="B6" s="11" t="s">
        <v>151</v>
      </c>
      <c r="C6" s="11" t="s">
        <v>147</v>
      </c>
      <c r="D6" s="11" t="s">
        <v>148</v>
      </c>
      <c r="E6" s="12" t="s">
        <v>149</v>
      </c>
      <c r="F6" s="12" t="s">
        <v>99</v>
      </c>
      <c r="G6" s="13" t="s">
        <v>149</v>
      </c>
      <c r="H6" s="134" t="s">
        <v>148</v>
      </c>
      <c r="I6" s="134" t="s">
        <v>100</v>
      </c>
      <c r="J6" s="14" t="s">
        <v>101</v>
      </c>
      <c r="K6" s="14" t="s">
        <v>102</v>
      </c>
      <c r="L6" s="38" t="s">
        <v>115</v>
      </c>
      <c r="N6" s="39" t="s">
        <v>103</v>
      </c>
      <c r="O6" s="39" t="s">
        <v>104</v>
      </c>
    </row>
    <row r="7" spans="1:14">
      <c r="A7" s="15">
        <v>1</v>
      </c>
      <c r="B7" s="16"/>
      <c r="C7" s="25"/>
      <c r="D7" s="135"/>
      <c r="E7" s="136"/>
      <c r="F7" s="19"/>
      <c r="G7" s="20"/>
      <c r="H7" s="137"/>
      <c r="I7" s="137"/>
      <c r="J7" s="21" t="e">
        <f>IF(#REF!&lt;&gt;"B","",I7-F7)</f>
        <v>#REF!</v>
      </c>
      <c r="K7" s="40" t="e">
        <f>IF(#REF!&lt;&gt;"B","",IF(F7=0,0,ROUND(J7/ABS(F7),4)))</f>
        <v>#REF!</v>
      </c>
      <c r="L7" s="145"/>
      <c r="N7" s="42"/>
    </row>
    <row r="8" spans="1:14">
      <c r="A8" s="15">
        <f>A7+1</f>
        <v>2</v>
      </c>
      <c r="B8" s="16"/>
      <c r="C8" s="25"/>
      <c r="D8" s="135"/>
      <c r="E8" s="136"/>
      <c r="F8" s="19"/>
      <c r="G8" s="20"/>
      <c r="H8" s="137"/>
      <c r="I8" s="137"/>
      <c r="J8" s="21"/>
      <c r="K8" s="40"/>
      <c r="L8" s="145"/>
      <c r="N8" s="42"/>
    </row>
    <row r="9" spans="1:14">
      <c r="A9" s="15">
        <f t="shared" ref="A9:A16" si="0">A8+1</f>
        <v>3</v>
      </c>
      <c r="B9" s="16"/>
      <c r="C9" s="25"/>
      <c r="D9" s="135"/>
      <c r="E9" s="136"/>
      <c r="F9" s="19"/>
      <c r="G9" s="20"/>
      <c r="H9" s="137"/>
      <c r="I9" s="137"/>
      <c r="J9" s="21"/>
      <c r="K9" s="21"/>
      <c r="L9" s="145"/>
      <c r="N9" s="42"/>
    </row>
    <row r="10" spans="1:14">
      <c r="A10" s="15">
        <f t="shared" si="0"/>
        <v>4</v>
      </c>
      <c r="B10" s="16"/>
      <c r="C10" s="25"/>
      <c r="D10" s="135"/>
      <c r="E10" s="136"/>
      <c r="F10" s="19"/>
      <c r="G10" s="20"/>
      <c r="H10" s="137"/>
      <c r="I10" s="137"/>
      <c r="J10" s="21"/>
      <c r="K10" s="21"/>
      <c r="L10" s="145"/>
      <c r="N10" s="42"/>
    </row>
    <row r="11" spans="1:14">
      <c r="A11" s="15">
        <f t="shared" si="0"/>
        <v>5</v>
      </c>
      <c r="B11" s="16"/>
      <c r="C11" s="25"/>
      <c r="D11" s="135"/>
      <c r="E11" s="136"/>
      <c r="F11" s="19"/>
      <c r="G11" s="20"/>
      <c r="H11" s="137"/>
      <c r="I11" s="137"/>
      <c r="J11" s="21"/>
      <c r="K11" s="21"/>
      <c r="L11" s="145"/>
      <c r="N11" s="42"/>
    </row>
    <row r="12" spans="1:14">
      <c r="A12" s="15">
        <f t="shared" si="0"/>
        <v>6</v>
      </c>
      <c r="B12" s="16"/>
      <c r="C12" s="25"/>
      <c r="D12" s="135"/>
      <c r="E12" s="136"/>
      <c r="F12" s="19"/>
      <c r="G12" s="20"/>
      <c r="H12" s="137"/>
      <c r="I12" s="137"/>
      <c r="J12" s="21"/>
      <c r="K12" s="21"/>
      <c r="L12" s="145"/>
      <c r="N12" s="42"/>
    </row>
    <row r="13" spans="1:14">
      <c r="A13" s="15">
        <f t="shared" si="0"/>
        <v>7</v>
      </c>
      <c r="B13" s="16"/>
      <c r="C13" s="25"/>
      <c r="D13" s="135"/>
      <c r="E13" s="136"/>
      <c r="F13" s="19"/>
      <c r="G13" s="20"/>
      <c r="H13" s="137"/>
      <c r="I13" s="137"/>
      <c r="J13" s="21"/>
      <c r="K13" s="21"/>
      <c r="L13" s="145"/>
      <c r="N13" s="42"/>
    </row>
    <row r="14" spans="1:14">
      <c r="A14" s="15">
        <f t="shared" si="0"/>
        <v>8</v>
      </c>
      <c r="B14" s="16"/>
      <c r="C14" s="25"/>
      <c r="D14" s="135"/>
      <c r="E14" s="136"/>
      <c r="F14" s="19"/>
      <c r="G14" s="20"/>
      <c r="H14" s="137"/>
      <c r="I14" s="137"/>
      <c r="J14" s="21"/>
      <c r="K14" s="21"/>
      <c r="L14" s="145"/>
      <c r="N14" s="42"/>
    </row>
    <row r="15" spans="1:14">
      <c r="A15" s="15">
        <f t="shared" si="0"/>
        <v>9</v>
      </c>
      <c r="B15" s="16"/>
      <c r="C15" s="25"/>
      <c r="D15" s="135"/>
      <c r="E15" s="136"/>
      <c r="F15" s="19"/>
      <c r="G15" s="20"/>
      <c r="H15" s="137"/>
      <c r="I15" s="137"/>
      <c r="J15" s="21"/>
      <c r="K15" s="21"/>
      <c r="L15" s="145"/>
      <c r="N15" s="42"/>
    </row>
    <row r="16" spans="1:14">
      <c r="A16" s="15">
        <f t="shared" si="0"/>
        <v>10</v>
      </c>
      <c r="B16" s="16"/>
      <c r="C16" s="25"/>
      <c r="D16" s="135"/>
      <c r="E16" s="136"/>
      <c r="F16" s="19"/>
      <c r="G16" s="20"/>
      <c r="H16" s="137"/>
      <c r="I16" s="137"/>
      <c r="J16" s="21"/>
      <c r="K16" s="21"/>
      <c r="L16" s="145"/>
      <c r="N16" s="42"/>
    </row>
    <row r="17" spans="1:14">
      <c r="A17" s="15"/>
      <c r="B17" s="16"/>
      <c r="C17" s="25"/>
      <c r="D17" s="135"/>
      <c r="E17" s="136"/>
      <c r="F17" s="19"/>
      <c r="G17" s="20"/>
      <c r="H17" s="137"/>
      <c r="I17" s="137"/>
      <c r="J17" s="21"/>
      <c r="K17" s="21"/>
      <c r="L17" s="145"/>
      <c r="N17" s="42"/>
    </row>
    <row r="18" spans="1:14">
      <c r="A18" s="15"/>
      <c r="B18" s="18" t="s">
        <v>130</v>
      </c>
      <c r="C18" s="66"/>
      <c r="D18" s="18"/>
      <c r="E18" s="364"/>
      <c r="F18" s="19">
        <f>ROUND(SUM(F7:F17),2)</f>
        <v>0</v>
      </c>
      <c r="G18" s="20"/>
      <c r="H18" s="137"/>
      <c r="I18" s="137" t="e">
        <f>IF(#REF!&lt;&gt;"B","",ROUND(SUM(I7:I17),2))</f>
        <v>#REF!</v>
      </c>
      <c r="J18" s="21" t="e">
        <f>IF(#REF!&lt;&gt;"B","",ROUND(SUM(J7:J17),2))</f>
        <v>#REF!</v>
      </c>
      <c r="K18" s="40" t="e">
        <f>IF(#REF!&lt;&gt;"B","",IF(F18=0,0,ROUND(J18/ABS(F18),4)))</f>
        <v>#REF!</v>
      </c>
      <c r="L18" s="145"/>
      <c r="N18" s="42"/>
    </row>
    <row r="19" spans="1:14">
      <c r="A19" s="26"/>
      <c r="B19" s="140" t="s">
        <v>150</v>
      </c>
      <c r="C19" s="67"/>
      <c r="D19" s="23"/>
      <c r="E19" s="365"/>
      <c r="F19" s="19"/>
      <c r="G19" s="20"/>
      <c r="H19" s="137"/>
      <c r="I19" s="137"/>
      <c r="J19" s="21" t="e">
        <f>IF(#REF!&lt;&gt;"B","",I19-F19)</f>
        <v>#REF!</v>
      </c>
      <c r="K19" s="40" t="e">
        <f>IF(#REF!&lt;&gt;"B","",IF(F19=0,0,ROUND(J19/ABS(F19),4)))</f>
        <v>#REF!</v>
      </c>
      <c r="L19" s="61"/>
      <c r="N19" s="42"/>
    </row>
    <row r="20" spans="1:15">
      <c r="A20" s="27"/>
      <c r="B20" s="28" t="s">
        <v>132</v>
      </c>
      <c r="C20" s="362"/>
      <c r="D20" s="28"/>
      <c r="E20" s="366"/>
      <c r="F20" s="30">
        <f>ROUND(SUM(F18,-F19),2)</f>
        <v>0</v>
      </c>
      <c r="G20" s="31"/>
      <c r="H20" s="144"/>
      <c r="I20" s="144" t="e">
        <f>IF(#REF!&lt;&gt;"B","",ROUND(SUM(I18,-I19),2))</f>
        <v>#REF!</v>
      </c>
      <c r="J20" s="32" t="e">
        <f>IF(#REF!&lt;&gt;"B","",ROUND(SUM(J18,-J19),2))</f>
        <v>#REF!</v>
      </c>
      <c r="K20" s="43" t="e">
        <f>IF(#REF!&lt;&gt;"B","",IF(F20=0,0,ROUND(J20/ABS(F20),4)))</f>
        <v>#REF!</v>
      </c>
      <c r="L20" s="101"/>
      <c r="N20" s="45"/>
      <c r="O20" s="46" t="str">
        <f>IF(F20-N20=0,"OK","F")</f>
        <v>OK</v>
      </c>
    </row>
    <row r="21" spans="1:12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</row>
    <row r="22" spans="1:13">
      <c r="A22" s="34" t="e">
        <f>"被评估企业填表人："&amp;#REF!</f>
        <v>#REF!</v>
      </c>
      <c r="B22" s="35"/>
      <c r="C22" s="35"/>
      <c r="D22" s="35"/>
      <c r="E22" s="35"/>
      <c r="F22" s="35"/>
      <c r="G22" s="33"/>
      <c r="H22" s="33"/>
      <c r="I22" s="33"/>
      <c r="J22" s="33"/>
      <c r="K22" s="33"/>
      <c r="L22" s="47" t="e">
        <f>IF(#REF!="B","评估人员:"&amp;#REF!,"")</f>
        <v>#REF!</v>
      </c>
      <c r="M22" s="48"/>
    </row>
    <row r="23" spans="1:12">
      <c r="A23" s="34" t="e">
        <f>"填表日期："&amp;#REF!</f>
        <v>#REF!</v>
      </c>
      <c r="B23" s="35"/>
      <c r="C23" s="35"/>
      <c r="D23" s="35"/>
      <c r="E23" s="35"/>
      <c r="F23" s="35"/>
      <c r="G23" s="33"/>
      <c r="H23" s="33"/>
      <c r="I23" s="33"/>
      <c r="J23" s="33"/>
      <c r="K23" s="33"/>
      <c r="L23" s="33"/>
    </row>
  </sheetData>
  <printOptions horizontalCentered="1"/>
  <pageMargins left="0.236220472440945" right="0.236220472440945" top="0.748031496062992" bottom="0.551181102362205" header="0.31496062992126" footer="0.31496062992126"/>
  <pageSetup paperSize="9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showGridLines="0" view="pageBreakPreview" zoomScaleNormal="100" workbookViewId="0">
      <pane xSplit="12" ySplit="6" topLeftCell="M7" activePane="bottomRight" state="frozen"/>
      <selection/>
      <selection pane="topRight"/>
      <selection pane="bottomLeft"/>
      <selection pane="bottomRight" activeCell="B10" sqref="B10"/>
    </sheetView>
  </sheetViews>
  <sheetFormatPr defaultColWidth="9" defaultRowHeight="14"/>
  <cols>
    <col min="1" max="1" width="6.25" customWidth="1"/>
    <col min="2" max="2" width="28.625" customWidth="1"/>
    <col min="3" max="3" width="6.125" customWidth="1"/>
    <col min="4" max="5" width="7.625" customWidth="1"/>
    <col min="6" max="6" width="15.625" customWidth="1"/>
    <col min="7" max="7" width="8.125" customWidth="1"/>
    <col min="8" max="8" width="7.875" customWidth="1"/>
    <col min="9" max="9" width="15.625" customWidth="1"/>
    <col min="10" max="10" width="12.375" customWidth="1"/>
    <col min="11" max="11" width="8.375" customWidth="1"/>
    <col min="14" max="14" width="12.625" customWidth="1"/>
  </cols>
  <sheetData>
    <row r="1" ht="26.45" customHeight="1" spans="1:12">
      <c r="A1" s="2" t="e">
        <f>目录!C22</f>
        <v>#REF!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4" t="e">
        <f>封面!D13</f>
        <v>#REF!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5"/>
      <c r="B3" s="5"/>
      <c r="C3" s="5"/>
      <c r="D3" s="5"/>
      <c r="E3" s="5"/>
      <c r="F3" s="5"/>
      <c r="G3" s="5"/>
      <c r="H3" s="5"/>
      <c r="I3" s="5"/>
      <c r="J3" s="5"/>
      <c r="K3" s="36"/>
      <c r="L3" s="36" t="e">
        <f>目录!$E22&amp;目录!$F22</f>
        <v>#REF!</v>
      </c>
    </row>
    <row r="4" spans="1:12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5"/>
      <c r="K4" s="5"/>
      <c r="L4" s="36" t="s">
        <v>94</v>
      </c>
    </row>
    <row r="5" ht="15" spans="1:12">
      <c r="A5" s="6" t="s">
        <v>95</v>
      </c>
      <c r="B5" s="7"/>
      <c r="C5" s="7"/>
      <c r="D5" s="7"/>
      <c r="E5" s="7"/>
      <c r="F5" s="7"/>
      <c r="G5" s="8" t="s">
        <v>96</v>
      </c>
      <c r="H5" s="9"/>
      <c r="I5" s="9"/>
      <c r="J5" s="9"/>
      <c r="K5" s="9"/>
      <c r="L5" s="37"/>
    </row>
    <row r="6" s="1" customFormat="1" ht="13" spans="1:15">
      <c r="A6" s="10" t="s">
        <v>112</v>
      </c>
      <c r="B6" s="11" t="s">
        <v>152</v>
      </c>
      <c r="C6" s="11" t="s">
        <v>147</v>
      </c>
      <c r="D6" s="11" t="s">
        <v>148</v>
      </c>
      <c r="E6" s="12" t="s">
        <v>149</v>
      </c>
      <c r="F6" s="12" t="s">
        <v>99</v>
      </c>
      <c r="G6" s="13" t="s">
        <v>149</v>
      </c>
      <c r="H6" s="134" t="s">
        <v>148</v>
      </c>
      <c r="I6" s="134" t="s">
        <v>100</v>
      </c>
      <c r="J6" s="14" t="s">
        <v>101</v>
      </c>
      <c r="K6" s="14" t="s">
        <v>102</v>
      </c>
      <c r="L6" s="38" t="s">
        <v>115</v>
      </c>
      <c r="N6" s="39" t="s">
        <v>103</v>
      </c>
      <c r="O6" s="39" t="s">
        <v>104</v>
      </c>
    </row>
    <row r="7" spans="1:14">
      <c r="A7" s="15">
        <v>1</v>
      </c>
      <c r="B7" s="16"/>
      <c r="C7" s="25"/>
      <c r="D7" s="135"/>
      <c r="E7" s="136"/>
      <c r="F7" s="19"/>
      <c r="G7" s="20"/>
      <c r="H7" s="137"/>
      <c r="I7" s="137"/>
      <c r="J7" s="21" t="e">
        <f>IF(#REF!&lt;&gt;"B","",I7-F7)</f>
        <v>#REF!</v>
      </c>
      <c r="K7" s="40" t="e">
        <f>IF(#REF!&lt;&gt;"B","",IF(F7=0,0,ROUND(J7/ABS(F7),4)))</f>
        <v>#REF!</v>
      </c>
      <c r="L7" s="145"/>
      <c r="N7" s="42"/>
    </row>
    <row r="8" spans="1:14">
      <c r="A8" s="15">
        <f>A7+1</f>
        <v>2</v>
      </c>
      <c r="B8" s="16"/>
      <c r="C8" s="25"/>
      <c r="D8" s="135"/>
      <c r="E8" s="136"/>
      <c r="F8" s="19"/>
      <c r="G8" s="20"/>
      <c r="H8" s="137"/>
      <c r="I8" s="137"/>
      <c r="J8" s="21"/>
      <c r="K8" s="40"/>
      <c r="L8" s="145"/>
      <c r="N8" s="42"/>
    </row>
    <row r="9" spans="1:14">
      <c r="A9" s="15">
        <f t="shared" ref="A9:A16" si="0">A8+1</f>
        <v>3</v>
      </c>
      <c r="B9" s="16"/>
      <c r="C9" s="25"/>
      <c r="D9" s="135"/>
      <c r="E9" s="136"/>
      <c r="F9" s="19"/>
      <c r="G9" s="20"/>
      <c r="H9" s="137"/>
      <c r="I9" s="137"/>
      <c r="J9" s="21"/>
      <c r="K9" s="21"/>
      <c r="L9" s="145"/>
      <c r="N9" s="42"/>
    </row>
    <row r="10" spans="1:14">
      <c r="A10" s="15">
        <f t="shared" si="0"/>
        <v>4</v>
      </c>
      <c r="B10" s="16"/>
      <c r="C10" s="25"/>
      <c r="D10" s="135"/>
      <c r="E10" s="136"/>
      <c r="F10" s="19"/>
      <c r="G10" s="20"/>
      <c r="H10" s="137"/>
      <c r="I10" s="137"/>
      <c r="J10" s="21"/>
      <c r="K10" s="21"/>
      <c r="L10" s="145"/>
      <c r="N10" s="42"/>
    </row>
    <row r="11" spans="1:14">
      <c r="A11" s="15">
        <f t="shared" si="0"/>
        <v>5</v>
      </c>
      <c r="B11" s="16"/>
      <c r="C11" s="25"/>
      <c r="D11" s="135"/>
      <c r="E11" s="136"/>
      <c r="F11" s="19"/>
      <c r="G11" s="20"/>
      <c r="H11" s="137"/>
      <c r="I11" s="137"/>
      <c r="J11" s="21"/>
      <c r="K11" s="21"/>
      <c r="L11" s="145"/>
      <c r="N11" s="42"/>
    </row>
    <row r="12" spans="1:14">
      <c r="A12" s="15">
        <f t="shared" si="0"/>
        <v>6</v>
      </c>
      <c r="B12" s="16"/>
      <c r="C12" s="25"/>
      <c r="D12" s="135"/>
      <c r="E12" s="136"/>
      <c r="F12" s="19"/>
      <c r="G12" s="20"/>
      <c r="H12" s="137"/>
      <c r="I12" s="137"/>
      <c r="J12" s="21"/>
      <c r="K12" s="21"/>
      <c r="L12" s="145"/>
      <c r="N12" s="42"/>
    </row>
    <row r="13" spans="1:14">
      <c r="A13" s="15">
        <f t="shared" si="0"/>
        <v>7</v>
      </c>
      <c r="B13" s="16"/>
      <c r="C13" s="25"/>
      <c r="D13" s="135"/>
      <c r="E13" s="136"/>
      <c r="F13" s="19"/>
      <c r="G13" s="20"/>
      <c r="H13" s="137"/>
      <c r="I13" s="137"/>
      <c r="J13" s="21"/>
      <c r="K13" s="21"/>
      <c r="L13" s="145"/>
      <c r="N13" s="42"/>
    </row>
    <row r="14" spans="1:14">
      <c r="A14" s="15">
        <f t="shared" si="0"/>
        <v>8</v>
      </c>
      <c r="B14" s="16"/>
      <c r="C14" s="25"/>
      <c r="D14" s="135"/>
      <c r="E14" s="136"/>
      <c r="F14" s="19"/>
      <c r="G14" s="20"/>
      <c r="H14" s="137"/>
      <c r="I14" s="137"/>
      <c r="J14" s="21"/>
      <c r="K14" s="21"/>
      <c r="L14" s="145"/>
      <c r="N14" s="42"/>
    </row>
    <row r="15" spans="1:14">
      <c r="A15" s="15">
        <f t="shared" si="0"/>
        <v>9</v>
      </c>
      <c r="B15" s="16"/>
      <c r="C15" s="25"/>
      <c r="D15" s="135"/>
      <c r="E15" s="136"/>
      <c r="F15" s="19"/>
      <c r="G15" s="20"/>
      <c r="H15" s="137"/>
      <c r="I15" s="137"/>
      <c r="J15" s="21"/>
      <c r="K15" s="21"/>
      <c r="L15" s="145"/>
      <c r="N15" s="42"/>
    </row>
    <row r="16" spans="1:14">
      <c r="A16" s="15">
        <f t="shared" si="0"/>
        <v>10</v>
      </c>
      <c r="B16" s="16"/>
      <c r="C16" s="25"/>
      <c r="D16" s="135"/>
      <c r="E16" s="136"/>
      <c r="F16" s="19"/>
      <c r="G16" s="20"/>
      <c r="H16" s="137"/>
      <c r="I16" s="137"/>
      <c r="J16" s="21"/>
      <c r="K16" s="21"/>
      <c r="L16" s="145"/>
      <c r="N16" s="42"/>
    </row>
    <row r="17" spans="1:14">
      <c r="A17" s="15"/>
      <c r="B17" s="16"/>
      <c r="C17" s="25"/>
      <c r="D17" s="135"/>
      <c r="E17" s="136"/>
      <c r="F17" s="19"/>
      <c r="G17" s="20"/>
      <c r="H17" s="137"/>
      <c r="I17" s="137"/>
      <c r="J17" s="21"/>
      <c r="K17" s="21"/>
      <c r="L17" s="145"/>
      <c r="N17" s="42"/>
    </row>
    <row r="18" spans="1:14">
      <c r="A18" s="15"/>
      <c r="B18" s="18" t="s">
        <v>130</v>
      </c>
      <c r="C18" s="66"/>
      <c r="D18" s="18"/>
      <c r="E18" s="364"/>
      <c r="F18" s="19">
        <f>ROUND(SUM(F7:F17),2)</f>
        <v>0</v>
      </c>
      <c r="G18" s="20"/>
      <c r="H18" s="137"/>
      <c r="I18" s="137" t="e">
        <f>IF(#REF!&lt;&gt;"B","",ROUND(SUM(I7:I17),2))</f>
        <v>#REF!</v>
      </c>
      <c r="J18" s="21" t="e">
        <f>IF(#REF!&lt;&gt;"B","",ROUND(SUM(J7:J17),2))</f>
        <v>#REF!</v>
      </c>
      <c r="K18" s="40" t="e">
        <f>IF(#REF!&lt;&gt;"B","",IF(F18=0,0,ROUND(J18/ABS(F18),4)))</f>
        <v>#REF!</v>
      </c>
      <c r="L18" s="145"/>
      <c r="N18" s="42"/>
    </row>
    <row r="19" spans="1:14">
      <c r="A19" s="26"/>
      <c r="B19" s="140" t="s">
        <v>150</v>
      </c>
      <c r="C19" s="67"/>
      <c r="D19" s="23"/>
      <c r="E19" s="365"/>
      <c r="F19" s="19"/>
      <c r="G19" s="20"/>
      <c r="H19" s="137"/>
      <c r="I19" s="137"/>
      <c r="J19" s="21" t="e">
        <f>IF(#REF!&lt;&gt;"B","",I19-F19)</f>
        <v>#REF!</v>
      </c>
      <c r="K19" s="40" t="e">
        <f>IF(#REF!&lt;&gt;"B","",IF(F19=0,0,ROUND(J19/ABS(F19),4)))</f>
        <v>#REF!</v>
      </c>
      <c r="L19" s="61"/>
      <c r="N19" s="42"/>
    </row>
    <row r="20" spans="1:15">
      <c r="A20" s="27"/>
      <c r="B20" s="28" t="s">
        <v>132</v>
      </c>
      <c r="C20" s="362"/>
      <c r="D20" s="28"/>
      <c r="E20" s="366"/>
      <c r="F20" s="30">
        <f>ROUND(SUM(F18,-F19),2)</f>
        <v>0</v>
      </c>
      <c r="G20" s="31"/>
      <c r="H20" s="144"/>
      <c r="I20" s="144" t="e">
        <f>IF(#REF!&lt;&gt;"B","",ROUND(SUM(I18,-I19),2))</f>
        <v>#REF!</v>
      </c>
      <c r="J20" s="32" t="e">
        <f>IF(#REF!&lt;&gt;"B","",ROUND(SUM(J18,-J19),2))</f>
        <v>#REF!</v>
      </c>
      <c r="K20" s="43" t="e">
        <f>IF(#REF!&lt;&gt;"B","",IF(F20=0,0,ROUND(J20/ABS(F20),4)))</f>
        <v>#REF!</v>
      </c>
      <c r="L20" s="101"/>
      <c r="N20" s="45"/>
      <c r="O20" s="46" t="str">
        <f>IF(F20-N20=0,"OK","F")</f>
        <v>OK</v>
      </c>
    </row>
    <row r="21" spans="1:12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</row>
    <row r="22" spans="1:13">
      <c r="A22" s="34" t="e">
        <f>"被评估企业填表人："&amp;#REF!</f>
        <v>#REF!</v>
      </c>
      <c r="B22" s="35"/>
      <c r="C22" s="35"/>
      <c r="D22" s="35"/>
      <c r="E22" s="35"/>
      <c r="F22" s="35"/>
      <c r="G22" s="33"/>
      <c r="H22" s="33"/>
      <c r="I22" s="33"/>
      <c r="J22" s="33"/>
      <c r="K22" s="33"/>
      <c r="L22" s="47" t="e">
        <f>IF(#REF!="B","评估人员:"&amp;#REF!,"")</f>
        <v>#REF!</v>
      </c>
      <c r="M22" s="48"/>
    </row>
    <row r="23" spans="1:12">
      <c r="A23" s="34" t="e">
        <f>"填表日期："&amp;#REF!</f>
        <v>#REF!</v>
      </c>
      <c r="B23" s="35"/>
      <c r="C23" s="35"/>
      <c r="D23" s="35"/>
      <c r="E23" s="35"/>
      <c r="F23" s="35"/>
      <c r="G23" s="33"/>
      <c r="H23" s="33"/>
      <c r="I23" s="33"/>
      <c r="J23" s="33"/>
      <c r="K23" s="33"/>
      <c r="L23" s="33"/>
    </row>
  </sheetData>
  <printOptions horizontalCentered="1"/>
  <pageMargins left="0.236220472440945" right="0.236220472440945" top="0.748031496062992" bottom="0.551181102362205" header="0.31496062992126" footer="0.31496062992126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L24"/>
  <sheetViews>
    <sheetView showGridLines="0" view="pageBreakPreview" zoomScaleNormal="100" workbookViewId="0">
      <selection activeCell="G15" sqref="G15"/>
    </sheetView>
  </sheetViews>
  <sheetFormatPr defaultColWidth="9" defaultRowHeight="14"/>
  <cols>
    <col min="1" max="1" width="2.625" customWidth="1"/>
    <col min="2" max="2" width="3.375" customWidth="1"/>
    <col min="4" max="4" width="24.125" customWidth="1"/>
    <col min="5" max="5" width="16.375" customWidth="1"/>
    <col min="6" max="6" width="13.375" customWidth="1"/>
    <col min="7" max="7" width="26" customWidth="1"/>
    <col min="8" max="8" width="15.125" customWidth="1"/>
    <col min="9" max="9" width="3.75" customWidth="1"/>
    <col min="10" max="10" width="17.75" customWidth="1"/>
    <col min="11" max="11" width="8.375" customWidth="1"/>
    <col min="12" max="12" width="3.75" customWidth="1"/>
  </cols>
  <sheetData>
    <row r="1" ht="14.75"/>
    <row r="2" ht="8.25" customHeight="1" spans="2:12">
      <c r="B2" s="389"/>
      <c r="C2" s="390"/>
      <c r="D2" s="390"/>
      <c r="E2" s="390"/>
      <c r="F2" s="390"/>
      <c r="G2" s="390"/>
      <c r="H2" s="390"/>
      <c r="I2" s="390"/>
      <c r="J2" s="390"/>
      <c r="K2" s="390"/>
      <c r="L2" s="411"/>
    </row>
    <row r="3" ht="15" spans="2:12">
      <c r="B3" s="391"/>
      <c r="C3" s="392"/>
      <c r="L3" s="412"/>
    </row>
    <row r="4" spans="2:12">
      <c r="B4" s="391"/>
      <c r="C4" s="393"/>
      <c r="D4" s="394"/>
      <c r="E4" s="394"/>
      <c r="F4" s="394"/>
      <c r="G4" s="394"/>
      <c r="H4" s="394"/>
      <c r="I4" s="394"/>
      <c r="J4" s="394"/>
      <c r="K4" s="413"/>
      <c r="L4" s="412"/>
    </row>
    <row r="5" ht="25.5" spans="2:12">
      <c r="B5" s="391"/>
      <c r="C5" s="395"/>
      <c r="D5" s="396" t="e">
        <f>IF(#REF!="","(WTF)有限公司",#REF!)</f>
        <v>#REF!</v>
      </c>
      <c r="E5" s="3"/>
      <c r="F5" s="3"/>
      <c r="G5" s="3"/>
      <c r="H5" s="3"/>
      <c r="I5" s="3"/>
      <c r="J5" s="3"/>
      <c r="K5" s="414"/>
      <c r="L5" s="412"/>
    </row>
    <row r="6" ht="7.5" customHeight="1" spans="2:12">
      <c r="B6" s="391"/>
      <c r="C6" s="395"/>
      <c r="D6" s="3"/>
      <c r="E6" s="3"/>
      <c r="F6" s="3"/>
      <c r="G6" s="3"/>
      <c r="H6" s="3"/>
      <c r="I6" s="3"/>
      <c r="J6" s="3"/>
      <c r="K6" s="414"/>
      <c r="L6" s="412"/>
    </row>
    <row r="7" ht="25.5" spans="2:12">
      <c r="B7" s="391"/>
      <c r="C7" s="395"/>
      <c r="D7" s="396" t="e">
        <f>"拟"&amp;#REF!&amp;"所涉及的"</f>
        <v>#REF!</v>
      </c>
      <c r="E7" s="3"/>
      <c r="F7" s="3"/>
      <c r="G7" s="3"/>
      <c r="H7" s="3"/>
      <c r="I7" s="3"/>
      <c r="J7" s="3"/>
      <c r="K7" s="414"/>
      <c r="L7" s="412"/>
    </row>
    <row r="8" ht="7.5" customHeight="1" spans="2:12">
      <c r="B8" s="391"/>
      <c r="C8" s="395"/>
      <c r="D8" s="3"/>
      <c r="E8" s="3"/>
      <c r="F8" s="3"/>
      <c r="G8" s="3"/>
      <c r="H8" s="3"/>
      <c r="I8" s="3"/>
      <c r="J8" s="3"/>
      <c r="K8" s="414"/>
      <c r="L8" s="412"/>
    </row>
    <row r="9" ht="25.5" spans="2:12">
      <c r="B9" s="391"/>
      <c r="C9" s="395"/>
      <c r="D9" s="396" t="e">
        <f>IF(#REF!="","(BPG)有限公司",#REF!)</f>
        <v>#REF!</v>
      </c>
      <c r="E9" s="3"/>
      <c r="F9" s="3"/>
      <c r="G9" s="3"/>
      <c r="H9" s="3"/>
      <c r="I9" s="3"/>
      <c r="J9" s="3"/>
      <c r="K9" s="414"/>
      <c r="L9" s="412"/>
    </row>
    <row r="10" ht="7.5" customHeight="1" spans="2:12">
      <c r="B10" s="391"/>
      <c r="C10" s="395"/>
      <c r="D10" s="3"/>
      <c r="E10" s="3"/>
      <c r="F10" s="3"/>
      <c r="G10" s="3"/>
      <c r="H10" s="3"/>
      <c r="I10" s="3"/>
      <c r="J10" s="3"/>
      <c r="K10" s="414"/>
      <c r="L10" s="412"/>
    </row>
    <row r="11" ht="45.5" spans="2:12">
      <c r="B11" s="391"/>
      <c r="C11" s="395"/>
      <c r="D11" s="397" t="e">
        <f>IF(#REF!="B","资产评估明细表","资产评估申报明细表")</f>
        <v>#REF!</v>
      </c>
      <c r="E11" s="3"/>
      <c r="F11" s="3"/>
      <c r="G11" s="3"/>
      <c r="H11" s="3"/>
      <c r="I11" s="3"/>
      <c r="J11" s="3"/>
      <c r="K11" s="414"/>
      <c r="L11" s="412"/>
    </row>
    <row r="12" ht="7.5" customHeight="1" spans="2:12">
      <c r="B12" s="391"/>
      <c r="C12" s="395"/>
      <c r="D12" s="3"/>
      <c r="E12" s="3"/>
      <c r="F12" s="3"/>
      <c r="G12" s="3"/>
      <c r="H12" s="3"/>
      <c r="I12" s="3"/>
      <c r="J12" s="3"/>
      <c r="K12" s="414"/>
      <c r="L12" s="412"/>
    </row>
    <row r="13" ht="17.5" spans="2:12">
      <c r="B13" s="391"/>
      <c r="C13" s="395"/>
      <c r="D13" s="398" t="e">
        <f>#REF!&amp;":"&amp;#REF!</f>
        <v>#REF!</v>
      </c>
      <c r="E13" s="399"/>
      <c r="F13" s="3"/>
      <c r="G13" s="3"/>
      <c r="H13" s="3"/>
      <c r="I13" s="3"/>
      <c r="J13" s="3"/>
      <c r="K13" s="414"/>
      <c r="L13" s="412"/>
    </row>
    <row r="14" ht="15" spans="2:12">
      <c r="B14" s="391"/>
      <c r="C14" s="395"/>
      <c r="D14" s="392"/>
      <c r="K14" s="414"/>
      <c r="L14" s="412"/>
    </row>
    <row r="15" ht="15" spans="2:12">
      <c r="B15" s="391"/>
      <c r="C15" s="395"/>
      <c r="D15" s="400" t="s">
        <v>8</v>
      </c>
      <c r="E15" s="392" t="e">
        <f>IF(#REF!="","勿填，自动链接",#REF!)</f>
        <v>#REF!</v>
      </c>
      <c r="H15" s="401" t="s">
        <v>9</v>
      </c>
      <c r="I15" s="401"/>
      <c r="J15" s="392" t="e">
        <f>IF(#REF!="","勿填，自动链接",#REF!)</f>
        <v>#REF!</v>
      </c>
      <c r="K15" s="415"/>
      <c r="L15" s="412"/>
    </row>
    <row r="16" ht="15" spans="2:12">
      <c r="B16" s="391"/>
      <c r="C16" s="395"/>
      <c r="D16" s="392"/>
      <c r="K16" s="414"/>
      <c r="L16" s="412"/>
    </row>
    <row r="17" ht="15" spans="2:12">
      <c r="B17" s="391"/>
      <c r="C17" s="395"/>
      <c r="D17" s="400" t="s">
        <v>10</v>
      </c>
      <c r="E17" s="392" t="e">
        <f>IF(#REF!="","勿填，自动链接",#REF!)</f>
        <v>#REF!</v>
      </c>
      <c r="F17" s="401" t="s">
        <v>11</v>
      </c>
      <c r="G17" s="402" t="e">
        <f>#REF!</f>
        <v>#REF!</v>
      </c>
      <c r="H17" s="401" t="s">
        <v>12</v>
      </c>
      <c r="I17" s="401"/>
      <c r="J17" s="392" t="e">
        <f>IF(#REF!="","勿填，自动链接",#REF!)</f>
        <v>#REF!</v>
      </c>
      <c r="K17" s="415"/>
      <c r="L17" s="412"/>
    </row>
    <row r="18" spans="2:12">
      <c r="B18" s="391"/>
      <c r="C18" s="403"/>
      <c r="D18" s="404"/>
      <c r="E18" s="404"/>
      <c r="F18" s="404"/>
      <c r="G18" s="404"/>
      <c r="H18" s="404"/>
      <c r="I18" s="404"/>
      <c r="J18" s="404"/>
      <c r="K18" s="416"/>
      <c r="L18" s="412"/>
    </row>
    <row r="19" ht="15" spans="2:12">
      <c r="B19" s="391"/>
      <c r="C19" s="392"/>
      <c r="L19" s="412"/>
    </row>
    <row r="20" ht="23" spans="2:12">
      <c r="B20" s="391"/>
      <c r="C20" s="393"/>
      <c r="D20" s="405" t="e">
        <f>IF(#REF!="B","深圳市鹏信资产评估土地房地产估价有限公司",D9)</f>
        <v>#REF!</v>
      </c>
      <c r="E20" s="406"/>
      <c r="F20" s="406"/>
      <c r="G20" s="406"/>
      <c r="H20" s="406"/>
      <c r="I20" s="406"/>
      <c r="J20" s="406"/>
      <c r="K20" s="413"/>
      <c r="L20" s="412"/>
    </row>
    <row r="21" ht="6" customHeight="1" spans="2:12">
      <c r="B21" s="391"/>
      <c r="C21" s="395"/>
      <c r="K21" s="414"/>
      <c r="L21" s="412"/>
    </row>
    <row r="22" ht="15" spans="2:12">
      <c r="B22" s="391"/>
      <c r="C22" s="395"/>
      <c r="D22" s="400" t="e">
        <f>IF(#REF!="B","签字资产评估师：","")</f>
        <v>#REF!</v>
      </c>
      <c r="E22" s="407" t="e">
        <f>IF(#REF!="B",#REF!,"")</f>
        <v>#REF!</v>
      </c>
      <c r="F22" s="392" t="e">
        <f>IF(#REF!="B",#REF!,"")</f>
        <v>#REF!</v>
      </c>
      <c r="G22" s="401" t="e">
        <f>IF(#REF!="B","评估时间：","")</f>
        <v>#REF!</v>
      </c>
      <c r="H22" s="408" t="e">
        <f>IF(#REF!="B",#REF!&amp;"-"&amp;#REF!,"")</f>
        <v>#REF!</v>
      </c>
      <c r="I22" s="407"/>
      <c r="J22" s="417"/>
      <c r="K22" s="414"/>
      <c r="L22" s="412"/>
    </row>
    <row r="23" ht="10.5" customHeight="1" spans="2:12">
      <c r="B23" s="391"/>
      <c r="C23" s="403"/>
      <c r="D23" s="404"/>
      <c r="E23" s="404"/>
      <c r="F23" s="404"/>
      <c r="G23" s="404"/>
      <c r="H23" s="404"/>
      <c r="I23" s="404"/>
      <c r="J23" s="404"/>
      <c r="K23" s="416"/>
      <c r="L23" s="412"/>
    </row>
    <row r="24" ht="14.75" spans="2:12">
      <c r="B24" s="409"/>
      <c r="C24" s="410"/>
      <c r="D24" s="410"/>
      <c r="E24" s="410"/>
      <c r="F24" s="410"/>
      <c r="G24" s="410"/>
      <c r="H24" s="410"/>
      <c r="I24" s="410"/>
      <c r="J24" s="410"/>
      <c r="K24" s="410"/>
      <c r="L24" s="418"/>
    </row>
  </sheetData>
  <mergeCells count="2">
    <mergeCell ref="H15:I15"/>
    <mergeCell ref="H17:I17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scale="90" orientation="landscape" blackAndWhite="1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showGridLines="0" view="pageBreakPreview" zoomScaleNormal="100" workbookViewId="0">
      <pane xSplit="12" ySplit="6" topLeftCell="M7" activePane="bottomRight" state="frozen"/>
      <selection/>
      <selection pane="topRight"/>
      <selection pane="bottomLeft"/>
      <selection pane="bottomRight" activeCell="I6" sqref="I6"/>
    </sheetView>
  </sheetViews>
  <sheetFormatPr defaultColWidth="9" defaultRowHeight="14"/>
  <cols>
    <col min="1" max="1" width="6.25" customWidth="1"/>
    <col min="2" max="2" width="28.625" customWidth="1"/>
    <col min="3" max="3" width="6.125" customWidth="1"/>
    <col min="4" max="5" width="7.625" customWidth="1"/>
    <col min="6" max="6" width="15.625" customWidth="1"/>
    <col min="7" max="7" width="8.125" customWidth="1"/>
    <col min="8" max="8" width="7.875" customWidth="1"/>
    <col min="9" max="9" width="15.625" customWidth="1"/>
    <col min="10" max="10" width="12.375" customWidth="1"/>
    <col min="11" max="11" width="8.375" customWidth="1"/>
    <col min="14" max="14" width="12.625" customWidth="1"/>
  </cols>
  <sheetData>
    <row r="1" ht="26.45" customHeight="1" spans="1:12">
      <c r="A1" s="2" t="e">
        <f>目录!C23</f>
        <v>#REF!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4" t="e">
        <f>封面!D13</f>
        <v>#REF!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5"/>
      <c r="B3" s="5"/>
      <c r="C3" s="5"/>
      <c r="D3" s="5"/>
      <c r="E3" s="5"/>
      <c r="F3" s="5"/>
      <c r="G3" s="5"/>
      <c r="H3" s="5"/>
      <c r="I3" s="5"/>
      <c r="J3" s="5"/>
      <c r="K3" s="36"/>
      <c r="L3" s="36" t="e">
        <f>目录!$E23&amp;目录!$F23</f>
        <v>#REF!</v>
      </c>
    </row>
    <row r="4" spans="1:12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5"/>
      <c r="K4" s="5"/>
      <c r="L4" s="36" t="s">
        <v>94</v>
      </c>
    </row>
    <row r="5" ht="15" spans="1:12">
      <c r="A5" s="6" t="s">
        <v>95</v>
      </c>
      <c r="B5" s="7"/>
      <c r="C5" s="7"/>
      <c r="D5" s="7"/>
      <c r="E5" s="7"/>
      <c r="F5" s="7"/>
      <c r="G5" s="8" t="s">
        <v>96</v>
      </c>
      <c r="H5" s="9"/>
      <c r="I5" s="9"/>
      <c r="J5" s="9"/>
      <c r="K5" s="9"/>
      <c r="L5" s="37"/>
    </row>
    <row r="6" s="1" customFormat="1" ht="13" spans="1:15">
      <c r="A6" s="10" t="s">
        <v>112</v>
      </c>
      <c r="B6" s="11" t="s">
        <v>153</v>
      </c>
      <c r="C6" s="11" t="s">
        <v>147</v>
      </c>
      <c r="D6" s="11" t="s">
        <v>148</v>
      </c>
      <c r="E6" s="12" t="s">
        <v>149</v>
      </c>
      <c r="F6" s="12" t="s">
        <v>99</v>
      </c>
      <c r="G6" s="13" t="s">
        <v>149</v>
      </c>
      <c r="H6" s="134" t="s">
        <v>148</v>
      </c>
      <c r="I6" s="134" t="s">
        <v>100</v>
      </c>
      <c r="J6" s="14" t="s">
        <v>101</v>
      </c>
      <c r="K6" s="14" t="s">
        <v>102</v>
      </c>
      <c r="L6" s="38" t="s">
        <v>115</v>
      </c>
      <c r="N6" s="39" t="s">
        <v>103</v>
      </c>
      <c r="O6" s="39" t="s">
        <v>104</v>
      </c>
    </row>
    <row r="7" spans="1:14">
      <c r="A7" s="15">
        <v>1</v>
      </c>
      <c r="B7" s="16"/>
      <c r="C7" s="25"/>
      <c r="D7" s="135"/>
      <c r="E7" s="136"/>
      <c r="F7" s="19"/>
      <c r="G7" s="20"/>
      <c r="H7" s="137"/>
      <c r="I7" s="137"/>
      <c r="J7" s="21" t="e">
        <f>IF(#REF!&lt;&gt;"B","",I7-F7)</f>
        <v>#REF!</v>
      </c>
      <c r="K7" s="40" t="e">
        <f>IF(#REF!&lt;&gt;"B","",IF(F7=0,0,ROUND(J7/ABS(F7),4)))</f>
        <v>#REF!</v>
      </c>
      <c r="L7" s="145"/>
      <c r="N7" s="42"/>
    </row>
    <row r="8" spans="1:14">
      <c r="A8" s="15">
        <f>A7+1</f>
        <v>2</v>
      </c>
      <c r="B8" s="16"/>
      <c r="C8" s="25"/>
      <c r="D8" s="135"/>
      <c r="E8" s="136"/>
      <c r="F8" s="19"/>
      <c r="G8" s="20"/>
      <c r="H8" s="137"/>
      <c r="I8" s="137"/>
      <c r="J8" s="21"/>
      <c r="K8" s="40"/>
      <c r="L8" s="145"/>
      <c r="N8" s="42"/>
    </row>
    <row r="9" spans="1:14">
      <c r="A9" s="15">
        <f t="shared" ref="A9:A16" si="0">A8+1</f>
        <v>3</v>
      </c>
      <c r="B9" s="16"/>
      <c r="C9" s="25"/>
      <c r="D9" s="135"/>
      <c r="E9" s="136"/>
      <c r="F9" s="19"/>
      <c r="G9" s="20"/>
      <c r="H9" s="137"/>
      <c r="I9" s="137"/>
      <c r="J9" s="21"/>
      <c r="K9" s="21"/>
      <c r="L9" s="145"/>
      <c r="N9" s="42"/>
    </row>
    <row r="10" spans="1:14">
      <c r="A10" s="15">
        <f t="shared" si="0"/>
        <v>4</v>
      </c>
      <c r="B10" s="16"/>
      <c r="C10" s="25"/>
      <c r="D10" s="135"/>
      <c r="E10" s="136"/>
      <c r="F10" s="19"/>
      <c r="G10" s="20"/>
      <c r="H10" s="137"/>
      <c r="I10" s="137"/>
      <c r="J10" s="21"/>
      <c r="K10" s="21"/>
      <c r="L10" s="145"/>
      <c r="N10" s="42"/>
    </row>
    <row r="11" spans="1:14">
      <c r="A11" s="15">
        <f t="shared" si="0"/>
        <v>5</v>
      </c>
      <c r="B11" s="16"/>
      <c r="C11" s="25"/>
      <c r="D11" s="135"/>
      <c r="E11" s="136"/>
      <c r="F11" s="19"/>
      <c r="G11" s="20"/>
      <c r="H11" s="137"/>
      <c r="I11" s="137"/>
      <c r="J11" s="21"/>
      <c r="K11" s="21"/>
      <c r="L11" s="145"/>
      <c r="N11" s="42"/>
    </row>
    <row r="12" spans="1:14">
      <c r="A12" s="15">
        <f t="shared" si="0"/>
        <v>6</v>
      </c>
      <c r="B12" s="16"/>
      <c r="C12" s="25"/>
      <c r="D12" s="135"/>
      <c r="E12" s="136"/>
      <c r="F12" s="19"/>
      <c r="G12" s="20"/>
      <c r="H12" s="137"/>
      <c r="I12" s="137"/>
      <c r="J12" s="21"/>
      <c r="K12" s="21"/>
      <c r="L12" s="145"/>
      <c r="N12" s="42"/>
    </row>
    <row r="13" spans="1:14">
      <c r="A13" s="15">
        <f t="shared" si="0"/>
        <v>7</v>
      </c>
      <c r="B13" s="16"/>
      <c r="C13" s="25"/>
      <c r="D13" s="135"/>
      <c r="E13" s="136"/>
      <c r="F13" s="19"/>
      <c r="G13" s="20"/>
      <c r="H13" s="137"/>
      <c r="I13" s="137"/>
      <c r="J13" s="21"/>
      <c r="K13" s="21"/>
      <c r="L13" s="145"/>
      <c r="N13" s="42"/>
    </row>
    <row r="14" spans="1:14">
      <c r="A14" s="15">
        <f t="shared" si="0"/>
        <v>8</v>
      </c>
      <c r="B14" s="16"/>
      <c r="C14" s="25"/>
      <c r="D14" s="135"/>
      <c r="E14" s="136"/>
      <c r="F14" s="19"/>
      <c r="G14" s="20"/>
      <c r="H14" s="137"/>
      <c r="I14" s="137"/>
      <c r="J14" s="21"/>
      <c r="K14" s="21"/>
      <c r="L14" s="145"/>
      <c r="N14" s="42"/>
    </row>
    <row r="15" spans="1:14">
      <c r="A15" s="15">
        <f t="shared" si="0"/>
        <v>9</v>
      </c>
      <c r="B15" s="16"/>
      <c r="C15" s="25"/>
      <c r="D15" s="135"/>
      <c r="E15" s="136"/>
      <c r="F15" s="19"/>
      <c r="G15" s="20"/>
      <c r="H15" s="137"/>
      <c r="I15" s="137"/>
      <c r="J15" s="21"/>
      <c r="K15" s="21"/>
      <c r="L15" s="145"/>
      <c r="N15" s="42"/>
    </row>
    <row r="16" spans="1:14">
      <c r="A16" s="15">
        <f t="shared" si="0"/>
        <v>10</v>
      </c>
      <c r="B16" s="16"/>
      <c r="C16" s="25"/>
      <c r="D16" s="135"/>
      <c r="E16" s="136"/>
      <c r="F16" s="19"/>
      <c r="G16" s="20"/>
      <c r="H16" s="137"/>
      <c r="I16" s="137"/>
      <c r="J16" s="21"/>
      <c r="K16" s="21"/>
      <c r="L16" s="145"/>
      <c r="N16" s="42"/>
    </row>
    <row r="17" spans="1:14">
      <c r="A17" s="15"/>
      <c r="B17" s="16"/>
      <c r="C17" s="25"/>
      <c r="D17" s="135"/>
      <c r="E17" s="136"/>
      <c r="F17" s="19"/>
      <c r="G17" s="20"/>
      <c r="H17" s="137"/>
      <c r="I17" s="137"/>
      <c r="J17" s="21"/>
      <c r="K17" s="21"/>
      <c r="L17" s="145"/>
      <c r="N17" s="42"/>
    </row>
    <row r="18" spans="1:14">
      <c r="A18" s="15"/>
      <c r="B18" s="18" t="s">
        <v>130</v>
      </c>
      <c r="C18" s="66"/>
      <c r="D18" s="18"/>
      <c r="E18" s="364"/>
      <c r="F18" s="19">
        <f>ROUND(SUM(F7:F17),2)</f>
        <v>0</v>
      </c>
      <c r="G18" s="20"/>
      <c r="H18" s="137"/>
      <c r="I18" s="137" t="e">
        <f>IF(#REF!&lt;&gt;"B","",ROUND(SUM(I7:I17),2))</f>
        <v>#REF!</v>
      </c>
      <c r="J18" s="21" t="e">
        <f>IF(#REF!&lt;&gt;"B","",ROUND(SUM(J7:J17),2))</f>
        <v>#REF!</v>
      </c>
      <c r="K18" s="40" t="e">
        <f>IF(#REF!&lt;&gt;"B","",IF(F18=0,0,ROUND(J18/ABS(F18),4)))</f>
        <v>#REF!</v>
      </c>
      <c r="L18" s="145"/>
      <c r="N18" s="42"/>
    </row>
    <row r="19" spans="1:14">
      <c r="A19" s="26"/>
      <c r="B19" s="140" t="s">
        <v>150</v>
      </c>
      <c r="C19" s="67"/>
      <c r="D19" s="23"/>
      <c r="E19" s="365"/>
      <c r="F19" s="19"/>
      <c r="G19" s="20"/>
      <c r="H19" s="137"/>
      <c r="I19" s="137"/>
      <c r="J19" s="21" t="e">
        <f>IF(#REF!&lt;&gt;"B","",I19-F19)</f>
        <v>#REF!</v>
      </c>
      <c r="K19" s="40" t="e">
        <f>IF(#REF!&lt;&gt;"B","",IF(F19=0,0,ROUND(J19/ABS(F19),4)))</f>
        <v>#REF!</v>
      </c>
      <c r="L19" s="61"/>
      <c r="N19" s="42"/>
    </row>
    <row r="20" spans="1:15">
      <c r="A20" s="27"/>
      <c r="B20" s="28" t="s">
        <v>132</v>
      </c>
      <c r="C20" s="362"/>
      <c r="D20" s="28"/>
      <c r="E20" s="366"/>
      <c r="F20" s="30">
        <f>ROUND(SUM(F18,-F19),2)</f>
        <v>0</v>
      </c>
      <c r="G20" s="31"/>
      <c r="H20" s="144"/>
      <c r="I20" s="144" t="e">
        <f>IF(#REF!&lt;&gt;"B","",ROUND(SUM(I18,-I19),2))</f>
        <v>#REF!</v>
      </c>
      <c r="J20" s="32" t="e">
        <f>IF(#REF!&lt;&gt;"B","",ROUND(SUM(J18,-J19),2))</f>
        <v>#REF!</v>
      </c>
      <c r="K20" s="43" t="e">
        <f>IF(#REF!&lt;&gt;"B","",IF(F20=0,0,ROUND(J20/ABS(F20),4)))</f>
        <v>#REF!</v>
      </c>
      <c r="L20" s="101"/>
      <c r="N20" s="45"/>
      <c r="O20" s="46" t="str">
        <f>IF(F20-N20=0,"OK","F")</f>
        <v>OK</v>
      </c>
    </row>
    <row r="21" spans="1:12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</row>
    <row r="22" spans="1:13">
      <c r="A22" s="34" t="e">
        <f>"被评估企业填表人："&amp;#REF!</f>
        <v>#REF!</v>
      </c>
      <c r="B22" s="35"/>
      <c r="C22" s="35"/>
      <c r="D22" s="35"/>
      <c r="E22" s="35"/>
      <c r="F22" s="35"/>
      <c r="G22" s="33"/>
      <c r="H22" s="33"/>
      <c r="I22" s="33"/>
      <c r="J22" s="33"/>
      <c r="K22" s="33"/>
      <c r="L22" s="47" t="e">
        <f>IF(#REF!="B","评估人员:"&amp;#REF!,"")</f>
        <v>#REF!</v>
      </c>
      <c r="M22" s="48"/>
    </row>
    <row r="23" spans="1:12">
      <c r="A23" s="34" t="e">
        <f>"填表日期："&amp;#REF!</f>
        <v>#REF!</v>
      </c>
      <c r="B23" s="35"/>
      <c r="C23" s="35"/>
      <c r="D23" s="35"/>
      <c r="E23" s="35"/>
      <c r="F23" s="35"/>
      <c r="G23" s="33"/>
      <c r="H23" s="33"/>
      <c r="I23" s="33"/>
      <c r="J23" s="33"/>
      <c r="K23" s="33"/>
      <c r="L23" s="33"/>
    </row>
  </sheetData>
  <printOptions horizontalCentered="1"/>
  <pageMargins left="0.236220472440945" right="0.236220472440945" top="0.748031496062992" bottom="0.551181102362205" header="0.31496062992126" footer="0.31496062992126"/>
  <pageSetup paperSize="9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showGridLines="0" view="pageBreakPreview" zoomScaleNormal="100" workbookViewId="0">
      <pane xSplit="12" ySplit="6" topLeftCell="M7" activePane="bottomRight" state="frozen"/>
      <selection/>
      <selection pane="topRight"/>
      <selection pane="bottomLeft"/>
      <selection pane="bottomRight" activeCell="H10" sqref="H10"/>
    </sheetView>
  </sheetViews>
  <sheetFormatPr defaultColWidth="9" defaultRowHeight="14"/>
  <cols>
    <col min="1" max="1" width="6.25" customWidth="1"/>
    <col min="2" max="2" width="28.625" customWidth="1"/>
    <col min="3" max="3" width="6.125" customWidth="1"/>
    <col min="4" max="5" width="7.625" customWidth="1"/>
    <col min="6" max="6" width="15.625" customWidth="1"/>
    <col min="7" max="7" width="8.125" customWidth="1"/>
    <col min="8" max="8" width="7.875" customWidth="1"/>
    <col min="9" max="9" width="15.625" customWidth="1"/>
    <col min="10" max="10" width="12.375" customWidth="1"/>
    <col min="11" max="11" width="8.375" customWidth="1"/>
    <col min="14" max="14" width="12.625" customWidth="1"/>
  </cols>
  <sheetData>
    <row r="1" ht="26.45" customHeight="1" spans="1:12">
      <c r="A1" s="2" t="e">
        <f>目录!C24</f>
        <v>#REF!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4" t="e">
        <f>封面!D13</f>
        <v>#REF!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5"/>
      <c r="B3" s="5"/>
      <c r="C3" s="5"/>
      <c r="D3" s="5"/>
      <c r="E3" s="5"/>
      <c r="F3" s="5"/>
      <c r="G3" s="5"/>
      <c r="H3" s="5"/>
      <c r="I3" s="5"/>
      <c r="J3" s="5"/>
      <c r="K3" s="36"/>
      <c r="L3" s="36" t="e">
        <f>目录!$E24&amp;目录!$F24</f>
        <v>#REF!</v>
      </c>
    </row>
    <row r="4" spans="1:12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5"/>
      <c r="K4" s="5"/>
      <c r="L4" s="36" t="s">
        <v>94</v>
      </c>
    </row>
    <row r="5" ht="15" spans="1:12">
      <c r="A5" s="6" t="s">
        <v>95</v>
      </c>
      <c r="B5" s="7"/>
      <c r="C5" s="7"/>
      <c r="D5" s="7"/>
      <c r="E5" s="7"/>
      <c r="F5" s="7"/>
      <c r="G5" s="8" t="s">
        <v>96</v>
      </c>
      <c r="H5" s="9"/>
      <c r="I5" s="9"/>
      <c r="J5" s="9"/>
      <c r="K5" s="9"/>
      <c r="L5" s="37"/>
    </row>
    <row r="6" s="1" customFormat="1" ht="13" spans="1:15">
      <c r="A6" s="10" t="s">
        <v>112</v>
      </c>
      <c r="B6" s="11" t="s">
        <v>154</v>
      </c>
      <c r="C6" s="11" t="s">
        <v>147</v>
      </c>
      <c r="D6" s="11" t="s">
        <v>148</v>
      </c>
      <c r="E6" s="12" t="s">
        <v>149</v>
      </c>
      <c r="F6" s="12" t="s">
        <v>99</v>
      </c>
      <c r="G6" s="13" t="s">
        <v>149</v>
      </c>
      <c r="H6" s="134" t="s">
        <v>148</v>
      </c>
      <c r="I6" s="134" t="s">
        <v>100</v>
      </c>
      <c r="J6" s="14" t="s">
        <v>101</v>
      </c>
      <c r="K6" s="14" t="s">
        <v>102</v>
      </c>
      <c r="L6" s="38" t="s">
        <v>115</v>
      </c>
      <c r="N6" s="39" t="s">
        <v>103</v>
      </c>
      <c r="O6" s="39" t="s">
        <v>104</v>
      </c>
    </row>
    <row r="7" spans="1:14">
      <c r="A7" s="15">
        <v>1</v>
      </c>
      <c r="B7" s="16"/>
      <c r="C7" s="25"/>
      <c r="D7" s="135"/>
      <c r="E7" s="136"/>
      <c r="F7" s="19"/>
      <c r="G7" s="20"/>
      <c r="H7" s="137"/>
      <c r="I7" s="137"/>
      <c r="J7" s="21" t="e">
        <f>IF(#REF!&lt;&gt;"B","",I7-F7)</f>
        <v>#REF!</v>
      </c>
      <c r="K7" s="40" t="e">
        <f>IF(#REF!&lt;&gt;"B","",IF(F7=0,0,ROUND(J7/ABS(F7),4)))</f>
        <v>#REF!</v>
      </c>
      <c r="L7" s="145"/>
      <c r="N7" s="42"/>
    </row>
    <row r="8" spans="1:14">
      <c r="A8" s="15">
        <f>A7+1</f>
        <v>2</v>
      </c>
      <c r="B8" s="16"/>
      <c r="C8" s="25"/>
      <c r="D8" s="135"/>
      <c r="E8" s="136"/>
      <c r="F8" s="19"/>
      <c r="G8" s="20"/>
      <c r="H8" s="137"/>
      <c r="I8" s="137"/>
      <c r="J8" s="21"/>
      <c r="K8" s="40"/>
      <c r="L8" s="145"/>
      <c r="N8" s="42"/>
    </row>
    <row r="9" spans="1:14">
      <c r="A9" s="15">
        <f t="shared" ref="A9:A16" si="0">A8+1</f>
        <v>3</v>
      </c>
      <c r="B9" s="16"/>
      <c r="C9" s="25"/>
      <c r="D9" s="135"/>
      <c r="E9" s="136"/>
      <c r="F9" s="19"/>
      <c r="G9" s="20"/>
      <c r="H9" s="137"/>
      <c r="I9" s="137"/>
      <c r="J9" s="21"/>
      <c r="K9" s="21"/>
      <c r="L9" s="145"/>
      <c r="N9" s="42"/>
    </row>
    <row r="10" spans="1:14">
      <c r="A10" s="15">
        <f t="shared" si="0"/>
        <v>4</v>
      </c>
      <c r="B10" s="16"/>
      <c r="C10" s="25"/>
      <c r="D10" s="135"/>
      <c r="E10" s="136"/>
      <c r="F10" s="19"/>
      <c r="G10" s="20"/>
      <c r="H10" s="137"/>
      <c r="I10" s="137"/>
      <c r="J10" s="21"/>
      <c r="K10" s="21"/>
      <c r="L10" s="145"/>
      <c r="N10" s="42"/>
    </row>
    <row r="11" spans="1:14">
      <c r="A11" s="15">
        <f t="shared" si="0"/>
        <v>5</v>
      </c>
      <c r="B11" s="16"/>
      <c r="C11" s="25"/>
      <c r="D11" s="135"/>
      <c r="E11" s="136"/>
      <c r="F11" s="19"/>
      <c r="G11" s="20"/>
      <c r="H11" s="137"/>
      <c r="I11" s="137"/>
      <c r="J11" s="21"/>
      <c r="K11" s="21"/>
      <c r="L11" s="145"/>
      <c r="N11" s="42"/>
    </row>
    <row r="12" spans="1:14">
      <c r="A12" s="15">
        <f t="shared" si="0"/>
        <v>6</v>
      </c>
      <c r="B12" s="16"/>
      <c r="C12" s="25"/>
      <c r="D12" s="135"/>
      <c r="E12" s="136"/>
      <c r="F12" s="19"/>
      <c r="G12" s="20"/>
      <c r="H12" s="137"/>
      <c r="I12" s="137"/>
      <c r="J12" s="21"/>
      <c r="K12" s="21"/>
      <c r="L12" s="145"/>
      <c r="N12" s="42"/>
    </row>
    <row r="13" spans="1:14">
      <c r="A13" s="15">
        <f t="shared" si="0"/>
        <v>7</v>
      </c>
      <c r="B13" s="16"/>
      <c r="C13" s="25"/>
      <c r="D13" s="135"/>
      <c r="E13" s="136"/>
      <c r="F13" s="19"/>
      <c r="G13" s="20"/>
      <c r="H13" s="137"/>
      <c r="I13" s="137"/>
      <c r="J13" s="21"/>
      <c r="K13" s="21"/>
      <c r="L13" s="145"/>
      <c r="N13" s="42"/>
    </row>
    <row r="14" spans="1:14">
      <c r="A14" s="15">
        <f t="shared" si="0"/>
        <v>8</v>
      </c>
      <c r="B14" s="16"/>
      <c r="C14" s="25"/>
      <c r="D14" s="135"/>
      <c r="E14" s="136"/>
      <c r="F14" s="19"/>
      <c r="G14" s="20"/>
      <c r="H14" s="137"/>
      <c r="I14" s="137"/>
      <c r="J14" s="21"/>
      <c r="K14" s="21"/>
      <c r="L14" s="145"/>
      <c r="N14" s="42"/>
    </row>
    <row r="15" spans="1:14">
      <c r="A15" s="15">
        <f t="shared" si="0"/>
        <v>9</v>
      </c>
      <c r="B15" s="16"/>
      <c r="C15" s="25"/>
      <c r="D15" s="135"/>
      <c r="E15" s="136"/>
      <c r="F15" s="19"/>
      <c r="G15" s="20"/>
      <c r="H15" s="137"/>
      <c r="I15" s="137"/>
      <c r="J15" s="21"/>
      <c r="K15" s="21"/>
      <c r="L15" s="145"/>
      <c r="N15" s="42"/>
    </row>
    <row r="16" spans="1:14">
      <c r="A16" s="15">
        <f t="shared" si="0"/>
        <v>10</v>
      </c>
      <c r="B16" s="16"/>
      <c r="C16" s="25"/>
      <c r="D16" s="135"/>
      <c r="E16" s="136"/>
      <c r="F16" s="19"/>
      <c r="G16" s="20"/>
      <c r="H16" s="137"/>
      <c r="I16" s="137"/>
      <c r="J16" s="21"/>
      <c r="K16" s="21"/>
      <c r="L16" s="145"/>
      <c r="N16" s="42"/>
    </row>
    <row r="17" spans="1:14">
      <c r="A17" s="15"/>
      <c r="B17" s="16"/>
      <c r="C17" s="25"/>
      <c r="D17" s="135"/>
      <c r="E17" s="136"/>
      <c r="F17" s="19"/>
      <c r="G17" s="20"/>
      <c r="H17" s="137"/>
      <c r="I17" s="137"/>
      <c r="J17" s="21"/>
      <c r="K17" s="21"/>
      <c r="L17" s="145"/>
      <c r="N17" s="42"/>
    </row>
    <row r="18" spans="1:14">
      <c r="A18" s="15"/>
      <c r="B18" s="18" t="s">
        <v>130</v>
      </c>
      <c r="C18" s="66"/>
      <c r="D18" s="18"/>
      <c r="E18" s="364"/>
      <c r="F18" s="19">
        <f>ROUND(SUM(F7:F17),2)</f>
        <v>0</v>
      </c>
      <c r="G18" s="20"/>
      <c r="H18" s="137"/>
      <c r="I18" s="137" t="e">
        <f>IF(#REF!&lt;&gt;"B","",ROUND(SUM(I7:I17),2))</f>
        <v>#REF!</v>
      </c>
      <c r="J18" s="21" t="e">
        <f>IF(#REF!&lt;&gt;"B","",ROUND(SUM(J7:J17),2))</f>
        <v>#REF!</v>
      </c>
      <c r="K18" s="40" t="e">
        <f>IF(#REF!&lt;&gt;"B","",IF(F18=0,0,ROUND(J18/ABS(F18),4)))</f>
        <v>#REF!</v>
      </c>
      <c r="L18" s="145"/>
      <c r="N18" s="42"/>
    </row>
    <row r="19" spans="1:14">
      <c r="A19" s="26"/>
      <c r="B19" s="140" t="s">
        <v>150</v>
      </c>
      <c r="C19" s="67"/>
      <c r="D19" s="23"/>
      <c r="E19" s="365"/>
      <c r="F19" s="19"/>
      <c r="G19" s="20"/>
      <c r="H19" s="137"/>
      <c r="I19" s="137"/>
      <c r="J19" s="21" t="e">
        <f>IF(#REF!&lt;&gt;"B","",I19-F19)</f>
        <v>#REF!</v>
      </c>
      <c r="K19" s="40" t="e">
        <f>IF(#REF!&lt;&gt;"B","",IF(F19=0,0,ROUND(J19/ABS(F19),4)))</f>
        <v>#REF!</v>
      </c>
      <c r="L19" s="61"/>
      <c r="N19" s="42"/>
    </row>
    <row r="20" spans="1:15">
      <c r="A20" s="27"/>
      <c r="B20" s="28" t="s">
        <v>132</v>
      </c>
      <c r="C20" s="362"/>
      <c r="D20" s="28"/>
      <c r="E20" s="366"/>
      <c r="F20" s="30">
        <f>ROUND(SUM(F18,-F19),2)</f>
        <v>0</v>
      </c>
      <c r="G20" s="31"/>
      <c r="H20" s="144"/>
      <c r="I20" s="144" t="e">
        <f>IF(#REF!&lt;&gt;"B","",ROUND(SUM(I18,-I19),2))</f>
        <v>#REF!</v>
      </c>
      <c r="J20" s="32" t="e">
        <f>IF(#REF!&lt;&gt;"B","",ROUND(SUM(J18,-J19),2))</f>
        <v>#REF!</v>
      </c>
      <c r="K20" s="43" t="e">
        <f>IF(#REF!&lt;&gt;"B","",IF(F20=0,0,ROUND(J20/ABS(F20),4)))</f>
        <v>#REF!</v>
      </c>
      <c r="L20" s="101"/>
      <c r="N20" s="45"/>
      <c r="O20" s="46" t="str">
        <f>IF(F20-N20=0,"OK","F")</f>
        <v>OK</v>
      </c>
    </row>
    <row r="21" spans="1:12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</row>
    <row r="22" spans="1:13">
      <c r="A22" s="34" t="e">
        <f>"被评估企业填表人："&amp;#REF!</f>
        <v>#REF!</v>
      </c>
      <c r="B22" s="35"/>
      <c r="C22" s="35"/>
      <c r="D22" s="35"/>
      <c r="E22" s="35"/>
      <c r="F22" s="35"/>
      <c r="G22" s="33"/>
      <c r="H22" s="33"/>
      <c r="I22" s="33"/>
      <c r="J22" s="33"/>
      <c r="K22" s="33"/>
      <c r="L22" s="47" t="e">
        <f>IF(#REF!="B","评估人员:"&amp;#REF!,"")</f>
        <v>#REF!</v>
      </c>
      <c r="M22" s="48"/>
    </row>
    <row r="23" spans="1:12">
      <c r="A23" s="34" t="e">
        <f>"填表日期："&amp;#REF!</f>
        <v>#REF!</v>
      </c>
      <c r="B23" s="35"/>
      <c r="C23" s="35"/>
      <c r="D23" s="35"/>
      <c r="E23" s="35"/>
      <c r="F23" s="35"/>
      <c r="G23" s="33"/>
      <c r="H23" s="33"/>
      <c r="I23" s="33"/>
      <c r="J23" s="33"/>
      <c r="K23" s="33"/>
      <c r="L23" s="33"/>
    </row>
  </sheetData>
  <printOptions horizontalCentered="1"/>
  <pageMargins left="0.236220472440945" right="0.236220472440945" top="0.748031496062992" bottom="0.551181102362205" header="0.31496062992126" footer="0.31496062992126"/>
  <pageSetup paperSize="9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showGridLines="0" view="pageBreakPreview" zoomScaleNormal="100" workbookViewId="0">
      <pane xSplit="12" ySplit="6" topLeftCell="M7" activePane="bottomRight" state="frozen"/>
      <selection/>
      <selection pane="topRight"/>
      <selection pane="bottomLeft"/>
      <selection pane="bottomRight" activeCell="B18" sqref="B18"/>
    </sheetView>
  </sheetViews>
  <sheetFormatPr defaultColWidth="9" defaultRowHeight="14"/>
  <cols>
    <col min="1" max="1" width="6.25" customWidth="1"/>
    <col min="2" max="2" width="36.875" customWidth="1"/>
    <col min="3" max="3" width="6.125" customWidth="1"/>
    <col min="4" max="5" width="7.625" customWidth="1"/>
    <col min="6" max="6" width="15.625" customWidth="1"/>
    <col min="7" max="7" width="8.125" customWidth="1"/>
    <col min="8" max="8" width="7.875" customWidth="1"/>
    <col min="9" max="9" width="15.625" customWidth="1"/>
    <col min="10" max="10" width="12.375" customWidth="1"/>
    <col min="11" max="11" width="8.375" customWidth="1"/>
    <col min="14" max="14" width="12.625" customWidth="1"/>
  </cols>
  <sheetData>
    <row r="1" ht="26.45" customHeight="1" spans="1:12">
      <c r="A1" s="2" t="e">
        <f>目录!C25</f>
        <v>#REF!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4" t="e">
        <f>封面!D13</f>
        <v>#REF!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5"/>
      <c r="B3" s="5"/>
      <c r="C3" s="5"/>
      <c r="D3" s="5"/>
      <c r="E3" s="5"/>
      <c r="F3" s="5"/>
      <c r="G3" s="5"/>
      <c r="H3" s="5"/>
      <c r="I3" s="5"/>
      <c r="J3" s="5"/>
      <c r="K3" s="36"/>
      <c r="L3" s="36" t="e">
        <f>目录!$E25&amp;目录!$F25</f>
        <v>#REF!</v>
      </c>
    </row>
    <row r="4" spans="1:12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5"/>
      <c r="K4" s="5"/>
      <c r="L4" s="36" t="s">
        <v>94</v>
      </c>
    </row>
    <row r="5" ht="15" spans="1:12">
      <c r="A5" s="6" t="s">
        <v>95</v>
      </c>
      <c r="B5" s="7"/>
      <c r="C5" s="7"/>
      <c r="D5" s="7"/>
      <c r="E5" s="7"/>
      <c r="F5" s="7"/>
      <c r="G5" s="8" t="s">
        <v>96</v>
      </c>
      <c r="H5" s="9"/>
      <c r="I5" s="9"/>
      <c r="J5" s="9"/>
      <c r="K5" s="9"/>
      <c r="L5" s="37"/>
    </row>
    <row r="6" s="1" customFormat="1" ht="13" spans="1:15">
      <c r="A6" s="10" t="s">
        <v>112</v>
      </c>
      <c r="B6" s="11" t="s">
        <v>155</v>
      </c>
      <c r="C6" s="11" t="s">
        <v>147</v>
      </c>
      <c r="D6" s="11" t="s">
        <v>148</v>
      </c>
      <c r="E6" s="12" t="s">
        <v>149</v>
      </c>
      <c r="F6" s="12" t="s">
        <v>99</v>
      </c>
      <c r="G6" s="13" t="s">
        <v>149</v>
      </c>
      <c r="H6" s="134" t="s">
        <v>148</v>
      </c>
      <c r="I6" s="134" t="s">
        <v>100</v>
      </c>
      <c r="J6" s="14" t="s">
        <v>101</v>
      </c>
      <c r="K6" s="14" t="s">
        <v>102</v>
      </c>
      <c r="L6" s="38" t="s">
        <v>115</v>
      </c>
      <c r="N6" s="39" t="s">
        <v>103</v>
      </c>
      <c r="O6" s="39" t="s">
        <v>104</v>
      </c>
    </row>
    <row r="7" spans="1:14">
      <c r="A7" s="15">
        <v>1</v>
      </c>
      <c r="B7" s="16"/>
      <c r="C7" s="25"/>
      <c r="D7" s="135"/>
      <c r="E7" s="136"/>
      <c r="F7" s="19"/>
      <c r="G7" s="20"/>
      <c r="H7" s="137"/>
      <c r="I7" s="137"/>
      <c r="J7" s="21" t="e">
        <f>IF(#REF!&lt;&gt;"B","",I7-F7)</f>
        <v>#REF!</v>
      </c>
      <c r="K7" s="40" t="e">
        <f>IF(#REF!&lt;&gt;"B","",IF(F7=0,0,ROUND(J7/ABS(F7),4)))</f>
        <v>#REF!</v>
      </c>
      <c r="L7" s="145"/>
      <c r="N7" s="42"/>
    </row>
    <row r="8" spans="1:14">
      <c r="A8" s="15">
        <f>A7+1</f>
        <v>2</v>
      </c>
      <c r="B8" s="16"/>
      <c r="C8" s="25"/>
      <c r="D8" s="135"/>
      <c r="E8" s="136"/>
      <c r="F8" s="19"/>
      <c r="G8" s="20"/>
      <c r="H8" s="137"/>
      <c r="I8" s="137"/>
      <c r="J8" s="21"/>
      <c r="K8" s="40"/>
      <c r="L8" s="145"/>
      <c r="N8" s="42"/>
    </row>
    <row r="9" spans="1:14">
      <c r="A9" s="15">
        <f t="shared" ref="A9:A16" si="0">A8+1</f>
        <v>3</v>
      </c>
      <c r="B9" s="16"/>
      <c r="C9" s="25"/>
      <c r="D9" s="135"/>
      <c r="E9" s="136"/>
      <c r="F9" s="19"/>
      <c r="G9" s="20"/>
      <c r="H9" s="137"/>
      <c r="I9" s="137"/>
      <c r="J9" s="21"/>
      <c r="K9" s="21"/>
      <c r="L9" s="145"/>
      <c r="N9" s="42"/>
    </row>
    <row r="10" spans="1:14">
      <c r="A10" s="15">
        <f t="shared" si="0"/>
        <v>4</v>
      </c>
      <c r="B10" s="16"/>
      <c r="C10" s="25"/>
      <c r="D10" s="135"/>
      <c r="E10" s="136"/>
      <c r="F10" s="19"/>
      <c r="G10" s="20"/>
      <c r="H10" s="137"/>
      <c r="I10" s="137"/>
      <c r="J10" s="21"/>
      <c r="K10" s="21"/>
      <c r="L10" s="145"/>
      <c r="N10" s="42"/>
    </row>
    <row r="11" spans="1:14">
      <c r="A11" s="15">
        <f t="shared" si="0"/>
        <v>5</v>
      </c>
      <c r="B11" s="16"/>
      <c r="C11" s="25"/>
      <c r="D11" s="135"/>
      <c r="E11" s="136"/>
      <c r="F11" s="19"/>
      <c r="G11" s="20"/>
      <c r="H11" s="137"/>
      <c r="I11" s="137"/>
      <c r="J11" s="21"/>
      <c r="K11" s="21"/>
      <c r="L11" s="145"/>
      <c r="N11" s="42"/>
    </row>
    <row r="12" spans="1:14">
      <c r="A12" s="15">
        <f t="shared" si="0"/>
        <v>6</v>
      </c>
      <c r="B12" s="16"/>
      <c r="C12" s="25"/>
      <c r="D12" s="135"/>
      <c r="E12" s="136"/>
      <c r="F12" s="19"/>
      <c r="G12" s="20"/>
      <c r="H12" s="137"/>
      <c r="I12" s="137"/>
      <c r="J12" s="21"/>
      <c r="K12" s="21"/>
      <c r="L12" s="145"/>
      <c r="N12" s="42"/>
    </row>
    <row r="13" spans="1:14">
      <c r="A13" s="15">
        <f t="shared" si="0"/>
        <v>7</v>
      </c>
      <c r="B13" s="16"/>
      <c r="C13" s="25"/>
      <c r="D13" s="135"/>
      <c r="E13" s="136"/>
      <c r="F13" s="19"/>
      <c r="G13" s="20"/>
      <c r="H13" s="137"/>
      <c r="I13" s="137"/>
      <c r="J13" s="21"/>
      <c r="K13" s="21"/>
      <c r="L13" s="145"/>
      <c r="N13" s="42"/>
    </row>
    <row r="14" spans="1:14">
      <c r="A14" s="15">
        <f t="shared" si="0"/>
        <v>8</v>
      </c>
      <c r="B14" s="16"/>
      <c r="C14" s="25"/>
      <c r="D14" s="135"/>
      <c r="E14" s="136"/>
      <c r="F14" s="19"/>
      <c r="G14" s="20"/>
      <c r="H14" s="137"/>
      <c r="I14" s="137"/>
      <c r="J14" s="21"/>
      <c r="K14" s="21"/>
      <c r="L14" s="145"/>
      <c r="N14" s="42"/>
    </row>
    <row r="15" spans="1:14">
      <c r="A15" s="15">
        <f t="shared" si="0"/>
        <v>9</v>
      </c>
      <c r="B15" s="16"/>
      <c r="C15" s="25"/>
      <c r="D15" s="135"/>
      <c r="E15" s="136"/>
      <c r="F15" s="19"/>
      <c r="G15" s="20"/>
      <c r="H15" s="137"/>
      <c r="I15" s="137"/>
      <c r="J15" s="21"/>
      <c r="K15" s="21"/>
      <c r="L15" s="145"/>
      <c r="N15" s="42"/>
    </row>
    <row r="16" spans="1:14">
      <c r="A16" s="15">
        <f t="shared" si="0"/>
        <v>10</v>
      </c>
      <c r="B16" s="16"/>
      <c r="C16" s="25"/>
      <c r="D16" s="135"/>
      <c r="E16" s="136"/>
      <c r="F16" s="19"/>
      <c r="G16" s="20"/>
      <c r="H16" s="137"/>
      <c r="I16" s="137"/>
      <c r="J16" s="21"/>
      <c r="K16" s="21"/>
      <c r="L16" s="145"/>
      <c r="N16" s="42"/>
    </row>
    <row r="17" spans="1:14">
      <c r="A17" s="15"/>
      <c r="B17" s="16"/>
      <c r="C17" s="25"/>
      <c r="D17" s="135"/>
      <c r="E17" s="136"/>
      <c r="F17" s="19"/>
      <c r="G17" s="20"/>
      <c r="H17" s="137"/>
      <c r="I17" s="137"/>
      <c r="J17" s="21"/>
      <c r="K17" s="21"/>
      <c r="L17" s="145"/>
      <c r="N17" s="42"/>
    </row>
    <row r="18" spans="1:14">
      <c r="A18" s="15"/>
      <c r="B18" s="18" t="s">
        <v>130</v>
      </c>
      <c r="C18" s="66"/>
      <c r="D18" s="18"/>
      <c r="E18" s="364"/>
      <c r="F18" s="19">
        <f>ROUND(SUM(F7:F17),2)</f>
        <v>0</v>
      </c>
      <c r="G18" s="20"/>
      <c r="H18" s="137"/>
      <c r="I18" s="137" t="e">
        <f>IF(#REF!&lt;&gt;"B","",ROUND(SUM(I7:I17),2))</f>
        <v>#REF!</v>
      </c>
      <c r="J18" s="21" t="e">
        <f>IF(#REF!&lt;&gt;"B","",ROUND(SUM(J7:J17),2))</f>
        <v>#REF!</v>
      </c>
      <c r="K18" s="40" t="e">
        <f>IF(#REF!&lt;&gt;"B","",IF(F18=0,0,ROUND(J18/ABS(F18),4)))</f>
        <v>#REF!</v>
      </c>
      <c r="L18" s="145"/>
      <c r="N18" s="42"/>
    </row>
    <row r="19" spans="1:14">
      <c r="A19" s="26"/>
      <c r="B19" s="140" t="s">
        <v>150</v>
      </c>
      <c r="C19" s="67"/>
      <c r="D19" s="23"/>
      <c r="E19" s="365"/>
      <c r="F19" s="19"/>
      <c r="G19" s="20"/>
      <c r="H19" s="137"/>
      <c r="I19" s="137"/>
      <c r="J19" s="21" t="e">
        <f>IF(#REF!&lt;&gt;"B","",I19-F19)</f>
        <v>#REF!</v>
      </c>
      <c r="K19" s="40" t="e">
        <f>IF(#REF!&lt;&gt;"B","",IF(F19=0,0,ROUND(J19/ABS(F19),4)))</f>
        <v>#REF!</v>
      </c>
      <c r="L19" s="61"/>
      <c r="N19" s="42"/>
    </row>
    <row r="20" spans="1:15">
      <c r="A20" s="27"/>
      <c r="B20" s="28" t="s">
        <v>132</v>
      </c>
      <c r="C20" s="362"/>
      <c r="D20" s="28"/>
      <c r="E20" s="366"/>
      <c r="F20" s="30">
        <f>ROUND(SUM(F18,-F19),2)</f>
        <v>0</v>
      </c>
      <c r="G20" s="31"/>
      <c r="H20" s="144"/>
      <c r="I20" s="144" t="e">
        <f>IF(#REF!&lt;&gt;"B","",ROUND(SUM(I18,-I19),2))</f>
        <v>#REF!</v>
      </c>
      <c r="J20" s="32" t="e">
        <f>IF(#REF!&lt;&gt;"B","",ROUND(SUM(J18,-J19),2))</f>
        <v>#REF!</v>
      </c>
      <c r="K20" s="43" t="e">
        <f>IF(#REF!&lt;&gt;"B","",IF(F20=0,0,ROUND(J20/ABS(F20),4)))</f>
        <v>#REF!</v>
      </c>
      <c r="L20" s="101"/>
      <c r="N20" s="45"/>
      <c r="O20" s="46" t="str">
        <f>IF(F20-N20=0,"OK","F")</f>
        <v>OK</v>
      </c>
    </row>
    <row r="21" spans="1:12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</row>
    <row r="22" spans="1:13">
      <c r="A22" s="34" t="e">
        <f>"被评估企业填表人："&amp;#REF!</f>
        <v>#REF!</v>
      </c>
      <c r="B22" s="35"/>
      <c r="C22" s="35"/>
      <c r="D22" s="35"/>
      <c r="E22" s="35"/>
      <c r="F22" s="35"/>
      <c r="G22" s="33"/>
      <c r="H22" s="33"/>
      <c r="I22" s="33"/>
      <c r="J22" s="33"/>
      <c r="K22" s="33"/>
      <c r="L22" s="47" t="e">
        <f>IF(#REF!="B","评估人员:"&amp;#REF!,"")</f>
        <v>#REF!</v>
      </c>
      <c r="M22" s="48"/>
    </row>
    <row r="23" spans="1:12">
      <c r="A23" s="34" t="e">
        <f>"填表日期："&amp;#REF!</f>
        <v>#REF!</v>
      </c>
      <c r="B23" s="35"/>
      <c r="C23" s="35"/>
      <c r="D23" s="35"/>
      <c r="E23" s="35"/>
      <c r="F23" s="35"/>
      <c r="G23" s="33"/>
      <c r="H23" s="33"/>
      <c r="I23" s="33"/>
      <c r="J23" s="33"/>
      <c r="K23" s="33"/>
      <c r="L23" s="33"/>
    </row>
  </sheetData>
  <printOptions horizontalCentered="1"/>
  <pageMargins left="0.236220472440945" right="0.236220472440945" top="0.748031496062992" bottom="0.551181102362205" header="0.31496062992126" footer="0.31496062992126"/>
  <pageSetup paperSize="9" scale="98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showGridLines="0" view="pageBreakPreview" zoomScaleNormal="100" workbookViewId="0">
      <pane xSplit="10" ySplit="6" topLeftCell="K7" activePane="bottomRight" state="frozen"/>
      <selection/>
      <selection pane="topRight"/>
      <selection pane="bottomLeft"/>
      <selection pane="bottomRight" activeCell="B10" sqref="B10"/>
    </sheetView>
  </sheetViews>
  <sheetFormatPr defaultColWidth="9" defaultRowHeight="14"/>
  <cols>
    <col min="1" max="1" width="6.25" customWidth="1"/>
    <col min="2" max="2" width="35.625" customWidth="1"/>
    <col min="3" max="4" width="9.625" customWidth="1"/>
    <col min="5" max="5" width="7.625" customWidth="1"/>
    <col min="6" max="7" width="15.625" customWidth="1"/>
    <col min="8" max="8" width="12.375" customWidth="1"/>
    <col min="9" max="9" width="8.375" customWidth="1"/>
    <col min="12" max="12" width="12.625" customWidth="1"/>
  </cols>
  <sheetData>
    <row r="1" ht="26.45" customHeight="1" spans="1:10">
      <c r="A1" s="2" t="e">
        <f>目录!C26</f>
        <v>#REF!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e">
        <f>封面!D13</f>
        <v>#REF!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e">
        <f>目录!$E26&amp;目录!$F26</f>
        <v>#REF!</v>
      </c>
    </row>
    <row r="4" spans="1:10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36" t="s">
        <v>94</v>
      </c>
    </row>
    <row r="5" ht="15" spans="1:10">
      <c r="A5" s="6" t="s">
        <v>95</v>
      </c>
      <c r="B5" s="7"/>
      <c r="C5" s="7"/>
      <c r="D5" s="7"/>
      <c r="E5" s="7"/>
      <c r="F5" s="7"/>
      <c r="G5" s="8" t="s">
        <v>96</v>
      </c>
      <c r="H5" s="9"/>
      <c r="I5" s="9"/>
      <c r="J5" s="37"/>
    </row>
    <row r="6" s="1" customFormat="1" ht="13" spans="1:13">
      <c r="A6" s="10" t="s">
        <v>112</v>
      </c>
      <c r="B6" s="11" t="s">
        <v>156</v>
      </c>
      <c r="C6" s="11" t="s">
        <v>157</v>
      </c>
      <c r="D6" s="11" t="s">
        <v>135</v>
      </c>
      <c r="E6" s="11" t="s">
        <v>0</v>
      </c>
      <c r="F6" s="12" t="s">
        <v>99</v>
      </c>
      <c r="G6" s="13" t="s">
        <v>100</v>
      </c>
      <c r="H6" s="14" t="s">
        <v>101</v>
      </c>
      <c r="I6" s="14" t="s">
        <v>102</v>
      </c>
      <c r="J6" s="38" t="s">
        <v>115</v>
      </c>
      <c r="L6" s="39" t="s">
        <v>103</v>
      </c>
      <c r="M6" s="39" t="s">
        <v>104</v>
      </c>
    </row>
    <row r="7" spans="1:12">
      <c r="A7" s="15">
        <v>1</v>
      </c>
      <c r="B7" s="16"/>
      <c r="C7" s="16"/>
      <c r="D7" s="67"/>
      <c r="E7" s="18"/>
      <c r="F7" s="19"/>
      <c r="G7" s="20"/>
      <c r="H7" s="21" t="e">
        <f>IF(#REF!&lt;&gt;"B","",G7-F7)</f>
        <v>#REF!</v>
      </c>
      <c r="I7" s="40" t="e">
        <f>IF(#REF!&lt;&gt;"B","",IF(F7=0,0,ROUND(H7/ABS(F7),4)))</f>
        <v>#REF!</v>
      </c>
      <c r="J7" s="145"/>
      <c r="L7" s="42"/>
    </row>
    <row r="8" spans="1:12">
      <c r="A8" s="15">
        <f>A7+1</f>
        <v>2</v>
      </c>
      <c r="B8" s="16"/>
      <c r="C8" s="16"/>
      <c r="D8" s="67"/>
      <c r="E8" s="18"/>
      <c r="F8" s="19"/>
      <c r="G8" s="20"/>
      <c r="H8" s="21"/>
      <c r="I8" s="40"/>
      <c r="J8" s="145"/>
      <c r="L8" s="42"/>
    </row>
    <row r="9" spans="1:12">
      <c r="A9" s="15">
        <f t="shared" ref="A9:A16" si="0">A8+1</f>
        <v>3</v>
      </c>
      <c r="B9" s="16"/>
      <c r="C9" s="16"/>
      <c r="D9" s="67"/>
      <c r="E9" s="18"/>
      <c r="F9" s="19"/>
      <c r="G9" s="20"/>
      <c r="H9" s="21"/>
      <c r="I9" s="21"/>
      <c r="J9" s="145"/>
      <c r="L9" s="42"/>
    </row>
    <row r="10" spans="1:12">
      <c r="A10" s="15">
        <f t="shared" si="0"/>
        <v>4</v>
      </c>
      <c r="B10" s="16"/>
      <c r="C10" s="16"/>
      <c r="D10" s="67"/>
      <c r="E10" s="18"/>
      <c r="F10" s="19"/>
      <c r="G10" s="20"/>
      <c r="H10" s="21"/>
      <c r="I10" s="21"/>
      <c r="J10" s="145"/>
      <c r="L10" s="42"/>
    </row>
    <row r="11" spans="1:12">
      <c r="A11" s="15">
        <f t="shared" si="0"/>
        <v>5</v>
      </c>
      <c r="B11" s="16"/>
      <c r="C11" s="16"/>
      <c r="D11" s="67"/>
      <c r="E11" s="18"/>
      <c r="F11" s="19"/>
      <c r="G11" s="20"/>
      <c r="H11" s="21"/>
      <c r="I11" s="21"/>
      <c r="J11" s="145"/>
      <c r="L11" s="42"/>
    </row>
    <row r="12" spans="1:12">
      <c r="A12" s="15">
        <f t="shared" si="0"/>
        <v>6</v>
      </c>
      <c r="B12" s="16"/>
      <c r="C12" s="16"/>
      <c r="D12" s="67"/>
      <c r="E12" s="18"/>
      <c r="F12" s="19"/>
      <c r="G12" s="20"/>
      <c r="H12" s="21"/>
      <c r="I12" s="21"/>
      <c r="J12" s="145"/>
      <c r="L12" s="42"/>
    </row>
    <row r="13" spans="1:12">
      <c r="A13" s="15">
        <f t="shared" si="0"/>
        <v>7</v>
      </c>
      <c r="B13" s="16"/>
      <c r="C13" s="16"/>
      <c r="D13" s="67"/>
      <c r="E13" s="18"/>
      <c r="F13" s="19"/>
      <c r="G13" s="20"/>
      <c r="H13" s="21"/>
      <c r="I13" s="21"/>
      <c r="J13" s="145"/>
      <c r="L13" s="42"/>
    </row>
    <row r="14" spans="1:12">
      <c r="A14" s="15">
        <f t="shared" si="0"/>
        <v>8</v>
      </c>
      <c r="B14" s="16"/>
      <c r="C14" s="16"/>
      <c r="D14" s="67"/>
      <c r="E14" s="18"/>
      <c r="F14" s="19"/>
      <c r="G14" s="20"/>
      <c r="H14" s="21"/>
      <c r="I14" s="21"/>
      <c r="J14" s="145"/>
      <c r="L14" s="42"/>
    </row>
    <row r="15" spans="1:12">
      <c r="A15" s="15">
        <f t="shared" si="0"/>
        <v>9</v>
      </c>
      <c r="B15" s="16"/>
      <c r="C15" s="16"/>
      <c r="D15" s="67"/>
      <c r="E15" s="18"/>
      <c r="F15" s="19"/>
      <c r="G15" s="20"/>
      <c r="H15" s="21"/>
      <c r="I15" s="21"/>
      <c r="J15" s="145"/>
      <c r="L15" s="42"/>
    </row>
    <row r="16" spans="1:12">
      <c r="A16" s="15">
        <f t="shared" si="0"/>
        <v>10</v>
      </c>
      <c r="B16" s="16"/>
      <c r="C16" s="16"/>
      <c r="D16" s="67"/>
      <c r="E16" s="18"/>
      <c r="F16" s="19"/>
      <c r="G16" s="20"/>
      <c r="H16" s="21"/>
      <c r="I16" s="21"/>
      <c r="J16" s="145"/>
      <c r="L16" s="42"/>
    </row>
    <row r="17" spans="1:12">
      <c r="A17" s="15"/>
      <c r="B17" s="16"/>
      <c r="C17" s="16"/>
      <c r="D17" s="67"/>
      <c r="E17" s="18"/>
      <c r="F17" s="19"/>
      <c r="G17" s="20"/>
      <c r="H17" s="21"/>
      <c r="I17" s="21"/>
      <c r="J17" s="145"/>
      <c r="L17" s="42"/>
    </row>
    <row r="18" spans="1:12">
      <c r="A18" s="15"/>
      <c r="B18" s="356"/>
      <c r="C18" s="16"/>
      <c r="D18" s="66"/>
      <c r="E18" s="18"/>
      <c r="F18" s="363"/>
      <c r="G18" s="357"/>
      <c r="H18" s="358"/>
      <c r="I18" s="360"/>
      <c r="J18" s="145"/>
      <c r="L18" s="42"/>
    </row>
    <row r="19" spans="1:12">
      <c r="A19" s="26"/>
      <c r="B19" s="359"/>
      <c r="C19" s="24"/>
      <c r="D19" s="67"/>
      <c r="E19" s="23"/>
      <c r="F19" s="19"/>
      <c r="G19" s="20"/>
      <c r="H19" s="21"/>
      <c r="I19" s="40"/>
      <c r="J19" s="61"/>
      <c r="L19" s="42"/>
    </row>
    <row r="20" spans="1:13">
      <c r="A20" s="27"/>
      <c r="B20" s="28" t="s">
        <v>132</v>
      </c>
      <c r="C20" s="28"/>
      <c r="D20" s="362"/>
      <c r="E20" s="28"/>
      <c r="F20" s="30">
        <f>ROUND(SUM(F7:F19),2)</f>
        <v>0</v>
      </c>
      <c r="G20" s="31" t="e">
        <f>IF(#REF!&lt;&gt;"B","",ROUND(SUM(G7:G19),2))</f>
        <v>#REF!</v>
      </c>
      <c r="H20" s="32" t="e">
        <f>IF(#REF!&lt;&gt;"B","",ROUND(SUM(H7:H19),2))</f>
        <v>#REF!</v>
      </c>
      <c r="I20" s="43" t="e">
        <f>IF(#REF!&lt;&gt;"B","",IF(F20=0,0,ROUND(H20/ABS(F20),4)))</f>
        <v>#REF!</v>
      </c>
      <c r="J20" s="101"/>
      <c r="L20" s="45"/>
      <c r="M20" s="46" t="str">
        <f>IF(F20-L20=0,"OK","F")</f>
        <v>OK</v>
      </c>
    </row>
    <row r="21" spans="1:10">
      <c r="A21" s="33"/>
      <c r="B21" s="33"/>
      <c r="C21" s="33"/>
      <c r="D21" s="33"/>
      <c r="E21" s="33"/>
      <c r="F21" s="33"/>
      <c r="G21" s="33"/>
      <c r="H21" s="33"/>
      <c r="I21" s="33"/>
      <c r="J21" s="33"/>
    </row>
    <row r="22" spans="1:11">
      <c r="A22" s="34" t="e">
        <f>"被评估企业填表人："&amp;#REF!</f>
        <v>#REF!</v>
      </c>
      <c r="B22" s="35"/>
      <c r="C22" s="35"/>
      <c r="D22" s="35"/>
      <c r="E22" s="35"/>
      <c r="F22" s="35"/>
      <c r="G22" s="33"/>
      <c r="H22" s="33"/>
      <c r="I22" s="33"/>
      <c r="J22" s="47" t="e">
        <f>IF(#REF!="B","评估人员:"&amp;#REF!,"")</f>
        <v>#REF!</v>
      </c>
      <c r="K22" s="48"/>
    </row>
    <row r="23" spans="1:10">
      <c r="A23" s="34" t="e">
        <f>"填表日期："&amp;#REF!</f>
        <v>#REF!</v>
      </c>
      <c r="B23" s="35"/>
      <c r="C23" s="35"/>
      <c r="D23" s="35"/>
      <c r="E23" s="35"/>
      <c r="F23" s="35"/>
      <c r="G23" s="33"/>
      <c r="H23" s="33"/>
      <c r="I23" s="33"/>
      <c r="J23" s="33"/>
    </row>
  </sheetData>
  <printOptions horizontalCentered="1"/>
  <pageMargins left="0.236220472440945" right="0.236220472440945" top="0.748031496062992" bottom="0.551181102362205" header="0.31496062992126" footer="0.31496062992126"/>
  <pageSetup paperSize="9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showGridLines="0" view="pageBreakPreview" zoomScaleNormal="100" workbookViewId="0">
      <pane xSplit="7" ySplit="6" topLeftCell="H7" activePane="bottomRight" state="frozen"/>
      <selection/>
      <selection pane="topRight"/>
      <selection pane="bottomLeft"/>
      <selection pane="bottomRight" activeCell="B8" sqref="B8"/>
    </sheetView>
  </sheetViews>
  <sheetFormatPr defaultColWidth="9" defaultRowHeight="14"/>
  <cols>
    <col min="1" max="1" width="6.25" customWidth="1"/>
    <col min="2" max="2" width="36.875" customWidth="1"/>
    <col min="3" max="4" width="15.625" customWidth="1"/>
    <col min="5" max="5" width="12.375" customWidth="1"/>
    <col min="6" max="6" width="8.375" customWidth="1"/>
    <col min="9" max="9" width="12.625" customWidth="1"/>
  </cols>
  <sheetData>
    <row r="1" ht="26.45" customHeight="1" spans="1:7">
      <c r="A1" s="2" t="e">
        <f>目录!C27</f>
        <v>#REF!</v>
      </c>
      <c r="B1" s="3"/>
      <c r="C1" s="3"/>
      <c r="D1" s="3"/>
      <c r="E1" s="3"/>
      <c r="F1" s="3"/>
      <c r="G1" s="3"/>
    </row>
    <row r="2" spans="1:7">
      <c r="A2" s="4" t="e">
        <f>封面!D13</f>
        <v>#REF!</v>
      </c>
      <c r="B2" s="3"/>
      <c r="C2" s="3"/>
      <c r="D2" s="3"/>
      <c r="E2" s="3"/>
      <c r="F2" s="3"/>
      <c r="G2" s="3"/>
    </row>
    <row r="3" spans="1:7">
      <c r="A3" s="5"/>
      <c r="B3" s="5"/>
      <c r="C3" s="5"/>
      <c r="D3" s="5"/>
      <c r="E3" s="5"/>
      <c r="F3" s="36"/>
      <c r="G3" s="36" t="e">
        <f>目录!$E27&amp;目录!$F27</f>
        <v>#REF!</v>
      </c>
    </row>
    <row r="4" spans="1:7">
      <c r="A4" s="5" t="e">
        <f>#REF!</f>
        <v>#REF!</v>
      </c>
      <c r="B4" s="5"/>
      <c r="C4" s="5"/>
      <c r="D4" s="5"/>
      <c r="E4" s="5"/>
      <c r="F4" s="5"/>
      <c r="G4" s="36" t="s">
        <v>94</v>
      </c>
    </row>
    <row r="5" ht="15" spans="1:7">
      <c r="A5" s="6" t="s">
        <v>95</v>
      </c>
      <c r="B5" s="7"/>
      <c r="C5" s="7"/>
      <c r="D5" s="8" t="s">
        <v>96</v>
      </c>
      <c r="E5" s="9"/>
      <c r="F5" s="9"/>
      <c r="G5" s="37"/>
    </row>
    <row r="6" s="1" customFormat="1" ht="13" spans="1:10">
      <c r="A6" s="10" t="s">
        <v>112</v>
      </c>
      <c r="B6" s="11" t="s">
        <v>158</v>
      </c>
      <c r="C6" s="12" t="s">
        <v>99</v>
      </c>
      <c r="D6" s="13" t="s">
        <v>100</v>
      </c>
      <c r="E6" s="14" t="s">
        <v>101</v>
      </c>
      <c r="F6" s="14" t="s">
        <v>102</v>
      </c>
      <c r="G6" s="38" t="s">
        <v>115</v>
      </c>
      <c r="I6" s="39" t="s">
        <v>103</v>
      </c>
      <c r="J6" s="39" t="s">
        <v>104</v>
      </c>
    </row>
    <row r="7" spans="1:9">
      <c r="A7" s="15">
        <v>1</v>
      </c>
      <c r="B7" s="16"/>
      <c r="C7" s="19"/>
      <c r="D7" s="20"/>
      <c r="E7" s="21" t="e">
        <f>IF(#REF!&lt;&gt;"B","",D7-C7)</f>
        <v>#REF!</v>
      </c>
      <c r="F7" s="40" t="e">
        <f>IF(#REF!&lt;&gt;"B","",IF(C7=0,0,ROUND(E7/ABS(C7),4)))</f>
        <v>#REF!</v>
      </c>
      <c r="G7" s="145"/>
      <c r="I7" s="42"/>
    </row>
    <row r="8" spans="1:9">
      <c r="A8" s="15">
        <f>A7+1</f>
        <v>2</v>
      </c>
      <c r="B8" s="16"/>
      <c r="C8" s="19"/>
      <c r="D8" s="20"/>
      <c r="E8" s="21"/>
      <c r="F8" s="40"/>
      <c r="G8" s="145"/>
      <c r="I8" s="42"/>
    </row>
    <row r="9" spans="1:9">
      <c r="A9" s="15">
        <f t="shared" ref="A9:A16" si="0">A8+1</f>
        <v>3</v>
      </c>
      <c r="B9" s="16"/>
      <c r="C9" s="19"/>
      <c r="D9" s="20"/>
      <c r="E9" s="21"/>
      <c r="F9" s="21"/>
      <c r="G9" s="145"/>
      <c r="I9" s="42"/>
    </row>
    <row r="10" spans="1:9">
      <c r="A10" s="15">
        <f t="shared" si="0"/>
        <v>4</v>
      </c>
      <c r="B10" s="16"/>
      <c r="C10" s="19"/>
      <c r="D10" s="20"/>
      <c r="E10" s="21"/>
      <c r="F10" s="21"/>
      <c r="G10" s="145"/>
      <c r="I10" s="42"/>
    </row>
    <row r="11" spans="1:9">
      <c r="A11" s="15">
        <f t="shared" si="0"/>
        <v>5</v>
      </c>
      <c r="B11" s="16"/>
      <c r="C11" s="19"/>
      <c r="D11" s="20"/>
      <c r="E11" s="21"/>
      <c r="F11" s="21"/>
      <c r="G11" s="145"/>
      <c r="I11" s="42"/>
    </row>
    <row r="12" spans="1:9">
      <c r="A12" s="15">
        <f t="shared" si="0"/>
        <v>6</v>
      </c>
      <c r="B12" s="16"/>
      <c r="C12" s="19"/>
      <c r="D12" s="20"/>
      <c r="E12" s="21"/>
      <c r="F12" s="21"/>
      <c r="G12" s="145"/>
      <c r="I12" s="42"/>
    </row>
    <row r="13" spans="1:9">
      <c r="A13" s="15">
        <f t="shared" si="0"/>
        <v>7</v>
      </c>
      <c r="B13" s="16"/>
      <c r="C13" s="19"/>
      <c r="D13" s="20"/>
      <c r="E13" s="21"/>
      <c r="F13" s="21"/>
      <c r="G13" s="145"/>
      <c r="I13" s="42"/>
    </row>
    <row r="14" spans="1:9">
      <c r="A14" s="15">
        <f t="shared" si="0"/>
        <v>8</v>
      </c>
      <c r="B14" s="16"/>
      <c r="C14" s="19"/>
      <c r="D14" s="20"/>
      <c r="E14" s="21"/>
      <c r="F14" s="21"/>
      <c r="G14" s="145"/>
      <c r="I14" s="42"/>
    </row>
    <row r="15" spans="1:9">
      <c r="A15" s="15">
        <f t="shared" si="0"/>
        <v>9</v>
      </c>
      <c r="B15" s="16"/>
      <c r="C15" s="19"/>
      <c r="D15" s="20"/>
      <c r="E15" s="21"/>
      <c r="F15" s="21"/>
      <c r="G15" s="145"/>
      <c r="I15" s="42"/>
    </row>
    <row r="16" spans="1:9">
      <c r="A16" s="15">
        <f t="shared" si="0"/>
        <v>10</v>
      </c>
      <c r="B16" s="16"/>
      <c r="C16" s="19"/>
      <c r="D16" s="20"/>
      <c r="E16" s="21"/>
      <c r="F16" s="21"/>
      <c r="G16" s="145"/>
      <c r="I16" s="42"/>
    </row>
    <row r="17" spans="1:9">
      <c r="A17" s="15"/>
      <c r="B17" s="16"/>
      <c r="C17" s="19"/>
      <c r="D17" s="20"/>
      <c r="E17" s="21"/>
      <c r="F17" s="21"/>
      <c r="G17" s="145"/>
      <c r="I17" s="42"/>
    </row>
    <row r="18" spans="1:9">
      <c r="A18" s="15"/>
      <c r="B18" s="18" t="s">
        <v>130</v>
      </c>
      <c r="C18" s="19">
        <f>ROUND(SUM(C7:C17),2)</f>
        <v>0</v>
      </c>
      <c r="D18" s="20" t="e">
        <f>IF(#REF!&lt;&gt;"B","",ROUND(SUM(D7:D17),2))</f>
        <v>#REF!</v>
      </c>
      <c r="E18" s="21" t="e">
        <f>IF(#REF!&lt;&gt;"B","",ROUND(SUM(E7:E17),2))</f>
        <v>#REF!</v>
      </c>
      <c r="F18" s="40" t="e">
        <f>IF(#REF!&lt;&gt;"B","",IF(C18=0,0,ROUND(E18/ABS(C18),4)))</f>
        <v>#REF!</v>
      </c>
      <c r="G18" s="145"/>
      <c r="I18" s="42"/>
    </row>
    <row r="19" spans="1:9">
      <c r="A19" s="26"/>
      <c r="B19" s="140" t="s">
        <v>159</v>
      </c>
      <c r="C19" s="19"/>
      <c r="D19" s="20"/>
      <c r="E19" s="21" t="e">
        <f>IF(#REF!&lt;&gt;"B","",D19-C19)</f>
        <v>#REF!</v>
      </c>
      <c r="F19" s="40" t="e">
        <f>IF(#REF!&lt;&gt;"B","",IF(C19=0,0,ROUND(E19/ABS(C19),4)))</f>
        <v>#REF!</v>
      </c>
      <c r="G19" s="61"/>
      <c r="I19" s="42"/>
    </row>
    <row r="20" spans="1:10">
      <c r="A20" s="27"/>
      <c r="B20" s="28" t="s">
        <v>132</v>
      </c>
      <c r="C20" s="30">
        <f>ROUND(SUM(C18,-C19),2)</f>
        <v>0</v>
      </c>
      <c r="D20" s="31" t="e">
        <f>IF(#REF!&lt;&gt;"B","",ROUND(SUM(D18,-D19),2))</f>
        <v>#REF!</v>
      </c>
      <c r="E20" s="32" t="e">
        <f>IF(#REF!&lt;&gt;"B","",ROUND(SUM(E18,-E19),2))</f>
        <v>#REF!</v>
      </c>
      <c r="F20" s="43" t="e">
        <f>IF(#REF!&lt;&gt;"B","",IF(C20=0,0,ROUND(E20/ABS(C20),4)))</f>
        <v>#REF!</v>
      </c>
      <c r="G20" s="101"/>
      <c r="I20" s="45"/>
      <c r="J20" s="46" t="str">
        <f>IF(C20-I20=0,"OK","F")</f>
        <v>OK</v>
      </c>
    </row>
    <row r="21" spans="1:7">
      <c r="A21" s="33"/>
      <c r="B21" s="33"/>
      <c r="C21" s="33"/>
      <c r="D21" s="33"/>
      <c r="E21" s="33"/>
      <c r="F21" s="33"/>
      <c r="G21" s="33"/>
    </row>
    <row r="22" spans="1:8">
      <c r="A22" s="34" t="e">
        <f>"被评估企业填表人："&amp;#REF!</f>
        <v>#REF!</v>
      </c>
      <c r="B22" s="35"/>
      <c r="C22" s="35"/>
      <c r="D22" s="33"/>
      <c r="E22" s="33"/>
      <c r="F22" s="33"/>
      <c r="G22" s="47" t="e">
        <f>IF(#REF!="B","评估人员:"&amp;#REF!,"")</f>
        <v>#REF!</v>
      </c>
      <c r="H22" s="48"/>
    </row>
    <row r="23" spans="1:7">
      <c r="A23" s="34" t="e">
        <f>"填表日期："&amp;#REF!</f>
        <v>#REF!</v>
      </c>
      <c r="B23" s="35"/>
      <c r="C23" s="35"/>
      <c r="D23" s="33"/>
      <c r="E23" s="33"/>
      <c r="F23" s="33"/>
      <c r="G23" s="33"/>
    </row>
  </sheetData>
  <printOptions horizontalCentered="1"/>
  <pageMargins left="0.236220472440945" right="0.236220472440945" top="0.748031496062992" bottom="0.551181102362205" header="0.31496062992126" footer="0.31496062992126"/>
  <pageSetup paperSize="9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showGridLines="0" view="pageBreakPreview" zoomScaleNormal="100" workbookViewId="0">
      <pane xSplit="10" ySplit="6" topLeftCell="K7" activePane="bottomRight" state="frozen"/>
      <selection/>
      <selection pane="topRight"/>
      <selection pane="bottomLeft"/>
      <selection pane="bottomRight" activeCell="G19" sqref="G19"/>
    </sheetView>
  </sheetViews>
  <sheetFormatPr defaultColWidth="9" defaultRowHeight="14"/>
  <cols>
    <col min="1" max="1" width="6.25" customWidth="1"/>
    <col min="2" max="2" width="28.625" customWidth="1"/>
    <col min="3" max="5" width="9.625" customWidth="1"/>
    <col min="6" max="7" width="15.625" customWidth="1"/>
    <col min="8" max="8" width="12.375" customWidth="1"/>
    <col min="9" max="9" width="8.375" customWidth="1"/>
    <col min="12" max="12" width="12.625" customWidth="1"/>
  </cols>
  <sheetData>
    <row r="1" ht="26.45" customHeight="1" spans="1:10">
      <c r="A1" s="2" t="e">
        <f>目录!C28</f>
        <v>#REF!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e">
        <f>封面!D13</f>
        <v>#REF!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e">
        <f>目录!$E28&amp;目录!$F28</f>
        <v>#REF!</v>
      </c>
    </row>
    <row r="4" spans="1:10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36" t="s">
        <v>94</v>
      </c>
    </row>
    <row r="5" ht="15" spans="1:10">
      <c r="A5" s="6" t="s">
        <v>95</v>
      </c>
      <c r="B5" s="7"/>
      <c r="C5" s="7"/>
      <c r="D5" s="7"/>
      <c r="E5" s="7"/>
      <c r="F5" s="7"/>
      <c r="G5" s="8" t="s">
        <v>96</v>
      </c>
      <c r="H5" s="9"/>
      <c r="I5" s="9"/>
      <c r="J5" s="37"/>
    </row>
    <row r="6" s="1" customFormat="1" ht="13" spans="1:13">
      <c r="A6" s="10" t="s">
        <v>112</v>
      </c>
      <c r="B6" s="11" t="s">
        <v>160</v>
      </c>
      <c r="C6" s="11" t="s">
        <v>134</v>
      </c>
      <c r="D6" s="11" t="s">
        <v>135</v>
      </c>
      <c r="E6" s="11" t="s">
        <v>161</v>
      </c>
      <c r="F6" s="12" t="s">
        <v>99</v>
      </c>
      <c r="G6" s="13" t="s">
        <v>100</v>
      </c>
      <c r="H6" s="14" t="s">
        <v>101</v>
      </c>
      <c r="I6" s="14" t="s">
        <v>102</v>
      </c>
      <c r="J6" s="38" t="s">
        <v>115</v>
      </c>
      <c r="L6" s="39" t="s">
        <v>103</v>
      </c>
      <c r="M6" s="39" t="s">
        <v>104</v>
      </c>
    </row>
    <row r="7" spans="1:12">
      <c r="A7" s="15">
        <v>1</v>
      </c>
      <c r="B7" s="16"/>
      <c r="C7" s="16"/>
      <c r="D7" s="67"/>
      <c r="E7" s="67"/>
      <c r="F7" s="19"/>
      <c r="G7" s="20"/>
      <c r="H7" s="21" t="e">
        <f>IF(#REF!&lt;&gt;"B","",G7-F7)</f>
        <v>#REF!</v>
      </c>
      <c r="I7" s="40" t="e">
        <f>IF(#REF!&lt;&gt;"B","",IF(F7=0,0,ROUND(H7/ABS(F7),4)))</f>
        <v>#REF!</v>
      </c>
      <c r="J7" s="145"/>
      <c r="L7" s="42"/>
    </row>
    <row r="8" spans="1:12">
      <c r="A8" s="15">
        <f>A7+1</f>
        <v>2</v>
      </c>
      <c r="B8" s="16"/>
      <c r="C8" s="16"/>
      <c r="D8" s="67"/>
      <c r="E8" s="67"/>
      <c r="F8" s="19"/>
      <c r="G8" s="20"/>
      <c r="H8" s="21"/>
      <c r="I8" s="40"/>
      <c r="J8" s="145"/>
      <c r="L8" s="42"/>
    </row>
    <row r="9" spans="1:12">
      <c r="A9" s="15">
        <f t="shared" ref="A9:A16" si="0">A8+1</f>
        <v>3</v>
      </c>
      <c r="B9" s="16"/>
      <c r="C9" s="16"/>
      <c r="D9" s="67"/>
      <c r="E9" s="67"/>
      <c r="F9" s="19"/>
      <c r="G9" s="20"/>
      <c r="H9" s="21"/>
      <c r="I9" s="21"/>
      <c r="J9" s="145"/>
      <c r="L9" s="42"/>
    </row>
    <row r="10" spans="1:12">
      <c r="A10" s="15">
        <f t="shared" si="0"/>
        <v>4</v>
      </c>
      <c r="B10" s="16"/>
      <c r="C10" s="16"/>
      <c r="D10" s="67"/>
      <c r="E10" s="67"/>
      <c r="F10" s="19"/>
      <c r="G10" s="20"/>
      <c r="H10" s="21"/>
      <c r="I10" s="21"/>
      <c r="J10" s="145"/>
      <c r="L10" s="42"/>
    </row>
    <row r="11" spans="1:12">
      <c r="A11" s="15">
        <f t="shared" si="0"/>
        <v>5</v>
      </c>
      <c r="B11" s="16"/>
      <c r="C11" s="16"/>
      <c r="D11" s="67"/>
      <c r="E11" s="67"/>
      <c r="F11" s="19"/>
      <c r="G11" s="20"/>
      <c r="H11" s="21"/>
      <c r="I11" s="21"/>
      <c r="J11" s="145"/>
      <c r="L11" s="42"/>
    </row>
    <row r="12" spans="1:12">
      <c r="A12" s="15">
        <f t="shared" si="0"/>
        <v>6</v>
      </c>
      <c r="B12" s="16"/>
      <c r="C12" s="16"/>
      <c r="D12" s="67"/>
      <c r="E12" s="67"/>
      <c r="F12" s="19"/>
      <c r="G12" s="20"/>
      <c r="H12" s="21"/>
      <c r="I12" s="21"/>
      <c r="J12" s="145"/>
      <c r="L12" s="42"/>
    </row>
    <row r="13" spans="1:12">
      <c r="A13" s="15">
        <f t="shared" si="0"/>
        <v>7</v>
      </c>
      <c r="B13" s="16"/>
      <c r="C13" s="16"/>
      <c r="D13" s="67"/>
      <c r="E13" s="67"/>
      <c r="F13" s="19"/>
      <c r="G13" s="20"/>
      <c r="H13" s="21"/>
      <c r="I13" s="21"/>
      <c r="J13" s="145"/>
      <c r="L13" s="42"/>
    </row>
    <row r="14" spans="1:12">
      <c r="A14" s="15">
        <f t="shared" si="0"/>
        <v>8</v>
      </c>
      <c r="B14" s="16"/>
      <c r="C14" s="16"/>
      <c r="D14" s="67"/>
      <c r="E14" s="67"/>
      <c r="F14" s="19"/>
      <c r="G14" s="20"/>
      <c r="H14" s="21"/>
      <c r="I14" s="21"/>
      <c r="J14" s="145"/>
      <c r="L14" s="42"/>
    </row>
    <row r="15" spans="1:12">
      <c r="A15" s="15">
        <f t="shared" si="0"/>
        <v>9</v>
      </c>
      <c r="B15" s="16"/>
      <c r="C15" s="16"/>
      <c r="D15" s="67"/>
      <c r="E15" s="67"/>
      <c r="F15" s="19"/>
      <c r="G15" s="20"/>
      <c r="H15" s="21"/>
      <c r="I15" s="21"/>
      <c r="J15" s="145"/>
      <c r="L15" s="42"/>
    </row>
    <row r="16" spans="1:12">
      <c r="A16" s="15">
        <f t="shared" si="0"/>
        <v>10</v>
      </c>
      <c r="B16" s="16"/>
      <c r="C16" s="16"/>
      <c r="D16" s="67"/>
      <c r="E16" s="67"/>
      <c r="F16" s="19"/>
      <c r="G16" s="20"/>
      <c r="H16" s="21"/>
      <c r="I16" s="21"/>
      <c r="J16" s="145"/>
      <c r="L16" s="42"/>
    </row>
    <row r="17" spans="1:12">
      <c r="A17" s="15"/>
      <c r="B17" s="16"/>
      <c r="C17" s="16"/>
      <c r="D17" s="67"/>
      <c r="E17" s="67"/>
      <c r="F17" s="19"/>
      <c r="G17" s="20"/>
      <c r="H17" s="21"/>
      <c r="I17" s="21"/>
      <c r="J17" s="145"/>
      <c r="L17" s="42"/>
    </row>
    <row r="18" spans="1:12">
      <c r="A18" s="15"/>
      <c r="B18" s="18" t="s">
        <v>130</v>
      </c>
      <c r="C18" s="16"/>
      <c r="D18" s="66"/>
      <c r="E18" s="18"/>
      <c r="F18" s="19">
        <f>ROUND(SUM(F7:F17),2)</f>
        <v>0</v>
      </c>
      <c r="G18" s="20" t="e">
        <f>IF(#REF!&lt;&gt;"B","",ROUND(SUM(G7:G17),2))</f>
        <v>#REF!</v>
      </c>
      <c r="H18" s="21" t="e">
        <f>IF(#REF!&lt;&gt;"B","",ROUND(SUM(H7:H17),2))</f>
        <v>#REF!</v>
      </c>
      <c r="I18" s="40" t="e">
        <f>IF(#REF!&lt;&gt;"B","",IF(F18=0,0,ROUND(H18/ABS(F18),4)))</f>
        <v>#REF!</v>
      </c>
      <c r="J18" s="145"/>
      <c r="L18" s="42"/>
    </row>
    <row r="19" spans="1:12">
      <c r="A19" s="26"/>
      <c r="B19" s="140" t="s">
        <v>159</v>
      </c>
      <c r="C19" s="24"/>
      <c r="D19" s="67"/>
      <c r="E19" s="23"/>
      <c r="F19" s="19"/>
      <c r="G19" s="20"/>
      <c r="H19" s="21" t="e">
        <f>IF(#REF!&lt;&gt;"B","",G19-F19)</f>
        <v>#REF!</v>
      </c>
      <c r="I19" s="40" t="e">
        <f>IF(#REF!&lt;&gt;"B","",IF(F19=0,0,ROUND(H19/ABS(F19),4)))</f>
        <v>#REF!</v>
      </c>
      <c r="J19" s="61"/>
      <c r="L19" s="42"/>
    </row>
    <row r="20" spans="1:13">
      <c r="A20" s="27"/>
      <c r="B20" s="28" t="s">
        <v>132</v>
      </c>
      <c r="C20" s="28"/>
      <c r="D20" s="362"/>
      <c r="E20" s="28"/>
      <c r="F20" s="30">
        <f>ROUND(SUM(F18,-F19),2)</f>
        <v>0</v>
      </c>
      <c r="G20" s="31" t="e">
        <f>IF(#REF!&lt;&gt;"B","",ROUND(SUM(G18,-G19),2))</f>
        <v>#REF!</v>
      </c>
      <c r="H20" s="32" t="e">
        <f>IF(#REF!&lt;&gt;"B","",ROUND(SUM(H18,-H19),2))</f>
        <v>#REF!</v>
      </c>
      <c r="I20" s="43" t="e">
        <f>IF(#REF!&lt;&gt;"B","",IF(F20=0,0,ROUND(H20/ABS(F20),4)))</f>
        <v>#REF!</v>
      </c>
      <c r="J20" s="101"/>
      <c r="L20" s="45"/>
      <c r="M20" s="46" t="str">
        <f>IF(F20-L20=0,"OK","F")</f>
        <v>OK</v>
      </c>
    </row>
    <row r="21" spans="1:10">
      <c r="A21" s="33"/>
      <c r="B21" s="33"/>
      <c r="C21" s="33"/>
      <c r="D21" s="33"/>
      <c r="E21" s="33"/>
      <c r="F21" s="33"/>
      <c r="G21" s="33"/>
      <c r="H21" s="33"/>
      <c r="I21" s="33"/>
      <c r="J21" s="33"/>
    </row>
    <row r="22" spans="1:11">
      <c r="A22" s="34" t="e">
        <f>"被评估企业填表人："&amp;#REF!</f>
        <v>#REF!</v>
      </c>
      <c r="B22" s="35"/>
      <c r="C22" s="35"/>
      <c r="D22" s="35"/>
      <c r="E22" s="35"/>
      <c r="F22" s="35"/>
      <c r="G22" s="33"/>
      <c r="H22" s="33"/>
      <c r="I22" s="33"/>
      <c r="J22" s="47" t="e">
        <f>IF(#REF!="B","评估人员:"&amp;#REF!,"")</f>
        <v>#REF!</v>
      </c>
      <c r="K22" s="48"/>
    </row>
    <row r="23" spans="1:10">
      <c r="A23" s="34" t="e">
        <f>"填表日期："&amp;#REF!</f>
        <v>#REF!</v>
      </c>
      <c r="B23" s="35"/>
      <c r="C23" s="35"/>
      <c r="D23" s="35"/>
      <c r="E23" s="35"/>
      <c r="F23" s="35"/>
      <c r="G23" s="33"/>
      <c r="H23" s="33"/>
      <c r="I23" s="33"/>
      <c r="J23" s="33"/>
    </row>
  </sheetData>
  <printOptions horizontalCentered="1"/>
  <pageMargins left="0.236220472440945" right="0.236220472440945" top="0.748031496062992" bottom="0.551181102362205" header="0.31496062992126" footer="0.31496062992126"/>
  <pageSetup paperSize="9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3"/>
  <sheetViews>
    <sheetView showGridLines="0" view="pageBreakPreview" zoomScaleNormal="100" workbookViewId="0">
      <pane xSplit="8" ySplit="6" topLeftCell="I7" activePane="bottomRight" state="frozen"/>
      <selection/>
      <selection pane="topRight"/>
      <selection pane="bottomLeft"/>
      <selection pane="bottomRight" activeCell="H22" sqref="H22"/>
    </sheetView>
  </sheetViews>
  <sheetFormatPr defaultColWidth="9" defaultRowHeight="14"/>
  <cols>
    <col min="1" max="1" width="6.25" customWidth="1"/>
    <col min="2" max="2" width="28.625" customWidth="1"/>
    <col min="3" max="3" width="9.625" customWidth="1"/>
    <col min="4" max="5" width="15.625" customWidth="1"/>
    <col min="6" max="6" width="12.375" customWidth="1"/>
    <col min="7" max="7" width="8.375" customWidth="1"/>
    <col min="10" max="10" width="12.625" customWidth="1"/>
  </cols>
  <sheetData>
    <row r="1" ht="26.45" customHeight="1" spans="1:8">
      <c r="A1" s="2" t="e">
        <f>目录!C29</f>
        <v>#REF!</v>
      </c>
      <c r="B1" s="3"/>
      <c r="C1" s="3"/>
      <c r="D1" s="3"/>
      <c r="E1" s="3"/>
      <c r="F1" s="3"/>
      <c r="G1" s="3"/>
      <c r="H1" s="3"/>
    </row>
    <row r="2" spans="1:8">
      <c r="A2" s="4" t="e">
        <f>封面!D13</f>
        <v>#REF!</v>
      </c>
      <c r="B2" s="3"/>
      <c r="C2" s="3"/>
      <c r="D2" s="3"/>
      <c r="E2" s="3"/>
      <c r="F2" s="3"/>
      <c r="G2" s="3"/>
      <c r="H2" s="3"/>
    </row>
    <row r="3" spans="1:8">
      <c r="A3" s="5"/>
      <c r="B3" s="5"/>
      <c r="C3" s="5"/>
      <c r="D3" s="5"/>
      <c r="E3" s="5"/>
      <c r="F3" s="5"/>
      <c r="G3" s="36"/>
      <c r="H3" s="36" t="e">
        <f>目录!$E29&amp;目录!$F29</f>
        <v>#REF!</v>
      </c>
    </row>
    <row r="4" spans="1:8">
      <c r="A4" s="5" t="e">
        <f>#REF!</f>
        <v>#REF!</v>
      </c>
      <c r="B4" s="5"/>
      <c r="C4" s="5"/>
      <c r="D4" s="5"/>
      <c r="E4" s="5"/>
      <c r="F4" s="5"/>
      <c r="G4" s="5"/>
      <c r="H4" s="36" t="s">
        <v>94</v>
      </c>
    </row>
    <row r="5" ht="15" spans="1:8">
      <c r="A5" s="6" t="s">
        <v>95</v>
      </c>
      <c r="B5" s="7"/>
      <c r="C5" s="7"/>
      <c r="D5" s="7"/>
      <c r="E5" s="8" t="s">
        <v>96</v>
      </c>
      <c r="F5" s="9"/>
      <c r="G5" s="9"/>
      <c r="H5" s="37"/>
    </row>
    <row r="6" s="1" customFormat="1" ht="13" spans="1:11">
      <c r="A6" s="10" t="s">
        <v>112</v>
      </c>
      <c r="B6" s="11" t="s">
        <v>160</v>
      </c>
      <c r="C6" s="11" t="s">
        <v>134</v>
      </c>
      <c r="D6" s="12" t="s">
        <v>99</v>
      </c>
      <c r="E6" s="13" t="s">
        <v>100</v>
      </c>
      <c r="F6" s="14" t="s">
        <v>101</v>
      </c>
      <c r="G6" s="14" t="s">
        <v>102</v>
      </c>
      <c r="H6" s="38" t="s">
        <v>115</v>
      </c>
      <c r="J6" s="39" t="s">
        <v>103</v>
      </c>
      <c r="K6" s="39" t="s">
        <v>104</v>
      </c>
    </row>
    <row r="7" spans="1:10">
      <c r="A7" s="15">
        <v>1</v>
      </c>
      <c r="B7" s="16"/>
      <c r="C7" s="16"/>
      <c r="D7" s="19"/>
      <c r="E7" s="20"/>
      <c r="F7" s="21" t="e">
        <f>IF(#REF!&lt;&gt;"B","",E7-D7)</f>
        <v>#REF!</v>
      </c>
      <c r="G7" s="40" t="e">
        <f>IF(#REF!&lt;&gt;"B","",IF(D7=0,0,ROUND(F7/ABS(D7),4)))</f>
        <v>#REF!</v>
      </c>
      <c r="H7" s="145"/>
      <c r="J7" s="42"/>
    </row>
    <row r="8" spans="1:10">
      <c r="A8" s="15">
        <f>A7+1</f>
        <v>2</v>
      </c>
      <c r="B8" s="16"/>
      <c r="C8" s="16"/>
      <c r="D8" s="19"/>
      <c r="E8" s="20"/>
      <c r="F8" s="21"/>
      <c r="G8" s="40"/>
      <c r="H8" s="145"/>
      <c r="J8" s="42"/>
    </row>
    <row r="9" spans="1:10">
      <c r="A9" s="15">
        <f t="shared" ref="A9:A16" si="0">A8+1</f>
        <v>3</v>
      </c>
      <c r="B9" s="16"/>
      <c r="C9" s="16"/>
      <c r="D9" s="19"/>
      <c r="E9" s="20"/>
      <c r="F9" s="21"/>
      <c r="G9" s="21"/>
      <c r="H9" s="145"/>
      <c r="J9" s="42"/>
    </row>
    <row r="10" spans="1:10">
      <c r="A10" s="15">
        <f t="shared" si="0"/>
        <v>4</v>
      </c>
      <c r="B10" s="16"/>
      <c r="C10" s="16"/>
      <c r="D10" s="19"/>
      <c r="E10" s="20"/>
      <c r="F10" s="21"/>
      <c r="G10" s="21"/>
      <c r="H10" s="145"/>
      <c r="J10" s="42"/>
    </row>
    <row r="11" spans="1:10">
      <c r="A11" s="15">
        <f t="shared" si="0"/>
        <v>5</v>
      </c>
      <c r="B11" s="16"/>
      <c r="C11" s="16"/>
      <c r="D11" s="19"/>
      <c r="E11" s="20"/>
      <c r="F11" s="21"/>
      <c r="G11" s="21"/>
      <c r="H11" s="145"/>
      <c r="J11" s="42"/>
    </row>
    <row r="12" spans="1:10">
      <c r="A12" s="15">
        <f t="shared" si="0"/>
        <v>6</v>
      </c>
      <c r="B12" s="16"/>
      <c r="C12" s="16"/>
      <c r="D12" s="19"/>
      <c r="E12" s="20"/>
      <c r="F12" s="21"/>
      <c r="G12" s="21"/>
      <c r="H12" s="145"/>
      <c r="J12" s="42"/>
    </row>
    <row r="13" spans="1:10">
      <c r="A13" s="15">
        <f t="shared" si="0"/>
        <v>7</v>
      </c>
      <c r="B13" s="16"/>
      <c r="C13" s="16"/>
      <c r="D13" s="19"/>
      <c r="E13" s="20"/>
      <c r="F13" s="21"/>
      <c r="G13" s="21"/>
      <c r="H13" s="145"/>
      <c r="J13" s="42"/>
    </row>
    <row r="14" spans="1:10">
      <c r="A14" s="15">
        <f t="shared" si="0"/>
        <v>8</v>
      </c>
      <c r="B14" s="16"/>
      <c r="C14" s="16"/>
      <c r="D14" s="19"/>
      <c r="E14" s="20"/>
      <c r="F14" s="21"/>
      <c r="G14" s="21"/>
      <c r="H14" s="145"/>
      <c r="J14" s="42"/>
    </row>
    <row r="15" spans="1:10">
      <c r="A15" s="15">
        <f t="shared" si="0"/>
        <v>9</v>
      </c>
      <c r="B15" s="16"/>
      <c r="C15" s="16"/>
      <c r="D15" s="19"/>
      <c r="E15" s="20"/>
      <c r="F15" s="21"/>
      <c r="G15" s="21"/>
      <c r="H15" s="145"/>
      <c r="J15" s="42"/>
    </row>
    <row r="16" spans="1:10">
      <c r="A16" s="15">
        <f t="shared" si="0"/>
        <v>10</v>
      </c>
      <c r="B16" s="16"/>
      <c r="C16" s="16"/>
      <c r="D16" s="19"/>
      <c r="E16" s="20"/>
      <c r="F16" s="21"/>
      <c r="G16" s="21"/>
      <c r="H16" s="145"/>
      <c r="J16" s="42"/>
    </row>
    <row r="17" spans="1:10">
      <c r="A17" s="15"/>
      <c r="B17" s="16"/>
      <c r="C17" s="16"/>
      <c r="D17" s="19"/>
      <c r="E17" s="20"/>
      <c r="F17" s="21"/>
      <c r="G17" s="21"/>
      <c r="H17" s="145"/>
      <c r="J17" s="42"/>
    </row>
    <row r="18" spans="1:10">
      <c r="A18" s="15"/>
      <c r="B18" s="356"/>
      <c r="C18" s="16"/>
      <c r="D18" s="363"/>
      <c r="E18" s="357"/>
      <c r="F18" s="358"/>
      <c r="G18" s="360"/>
      <c r="H18" s="145"/>
      <c r="J18" s="42"/>
    </row>
    <row r="19" spans="1:10">
      <c r="A19" s="26"/>
      <c r="B19" s="359"/>
      <c r="C19" s="24"/>
      <c r="D19" s="19"/>
      <c r="E19" s="20"/>
      <c r="F19" s="21"/>
      <c r="G19" s="40"/>
      <c r="H19" s="61"/>
      <c r="J19" s="42"/>
    </row>
    <row r="20" spans="1:11">
      <c r="A20" s="27"/>
      <c r="B20" s="28" t="s">
        <v>132</v>
      </c>
      <c r="C20" s="28"/>
      <c r="D20" s="30">
        <f>ROUND(SUM(D7:D19),2)</f>
        <v>0</v>
      </c>
      <c r="E20" s="31" t="e">
        <f>IF(#REF!&lt;&gt;"B","",ROUND(SUM(E7:E19),2))</f>
        <v>#REF!</v>
      </c>
      <c r="F20" s="32" t="e">
        <f>IF(#REF!&lt;&gt;"B","",ROUND(SUM(F7:F19),2))</f>
        <v>#REF!</v>
      </c>
      <c r="G20" s="43" t="e">
        <f>IF(#REF!&lt;&gt;"B","",IF(D20=0,0,ROUND(F20/ABS(D20),4)))</f>
        <v>#REF!</v>
      </c>
      <c r="H20" s="101"/>
      <c r="J20" s="45"/>
      <c r="K20" s="46" t="str">
        <f>IF(D20-J20=0,"OK","F")</f>
        <v>OK</v>
      </c>
    </row>
    <row r="21" spans="1:8">
      <c r="A21" s="33"/>
      <c r="B21" s="33"/>
      <c r="C21" s="33"/>
      <c r="D21" s="33"/>
      <c r="E21" s="33"/>
      <c r="F21" s="33"/>
      <c r="G21" s="33"/>
      <c r="H21" s="33"/>
    </row>
    <row r="22" spans="1:9">
      <c r="A22" s="34" t="e">
        <f>"被评估企业填表人："&amp;#REF!</f>
        <v>#REF!</v>
      </c>
      <c r="B22" s="35"/>
      <c r="C22" s="35"/>
      <c r="D22" s="35"/>
      <c r="E22" s="33"/>
      <c r="F22" s="33"/>
      <c r="G22" s="33"/>
      <c r="H22" s="47" t="e">
        <f>IF(#REF!="B","评估人员:"&amp;#REF!,"")</f>
        <v>#REF!</v>
      </c>
      <c r="I22" s="48"/>
    </row>
    <row r="23" spans="1:8">
      <c r="A23" s="34" t="e">
        <f>"填表日期："&amp;#REF!</f>
        <v>#REF!</v>
      </c>
      <c r="B23" s="35"/>
      <c r="C23" s="35"/>
      <c r="D23" s="35"/>
      <c r="E23" s="33"/>
      <c r="F23" s="33"/>
      <c r="G23" s="33"/>
      <c r="H23" s="33"/>
    </row>
  </sheetData>
  <printOptions horizontalCentered="1"/>
  <pageMargins left="0.236220472440945" right="0.236220472440945" top="0.748031496062992" bottom="0.551181102362205" header="0.31496062992126" footer="0.31496062992126"/>
  <pageSetup paperSize="9" fitToHeight="0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showGridLines="0" view="pageBreakPreview" zoomScale="94" zoomScaleNormal="100" workbookViewId="0">
      <pane xSplit="6" ySplit="7" topLeftCell="G8" activePane="bottomRight" state="frozen"/>
      <selection/>
      <selection pane="topRight"/>
      <selection pane="bottomLeft"/>
      <selection pane="bottomRight" activeCell="C8" sqref="C8"/>
    </sheetView>
  </sheetViews>
  <sheetFormatPr defaultColWidth="9" defaultRowHeight="14"/>
  <cols>
    <col min="1" max="1" width="46.875" customWidth="1"/>
    <col min="2" max="2" width="7.625" customWidth="1"/>
    <col min="3" max="4" width="15.625" customWidth="1"/>
    <col min="5" max="5" width="14.75" customWidth="1"/>
    <col min="8" max="8" width="12.625" customWidth="1"/>
  </cols>
  <sheetData>
    <row r="1" ht="28.35" customHeight="1" spans="1:6">
      <c r="A1" s="2" t="e">
        <f>目录!C30</f>
        <v>#REF!</v>
      </c>
      <c r="B1" s="3"/>
      <c r="C1" s="3"/>
      <c r="D1" s="3"/>
      <c r="E1" s="3"/>
      <c r="F1" s="3"/>
    </row>
    <row r="2" spans="1:6">
      <c r="A2" s="4" t="e">
        <f>封面!D13</f>
        <v>#REF!</v>
      </c>
      <c r="B2" s="3"/>
      <c r="C2" s="3"/>
      <c r="D2" s="3"/>
      <c r="E2" s="3"/>
      <c r="F2" s="3"/>
    </row>
    <row r="3" spans="1:6">
      <c r="A3" s="5"/>
      <c r="B3" s="5"/>
      <c r="C3" s="5"/>
      <c r="D3" s="5"/>
      <c r="E3" s="36"/>
      <c r="F3" s="36" t="e">
        <f>目录!E30&amp;目录!F30</f>
        <v>#REF!</v>
      </c>
    </row>
    <row r="4" spans="1:6">
      <c r="A4" s="5" t="e">
        <f>#REF!</f>
        <v>#REF!</v>
      </c>
      <c r="B4" s="5"/>
      <c r="C4" s="5"/>
      <c r="D4" s="5"/>
      <c r="E4" s="5"/>
      <c r="F4" s="36" t="s">
        <v>94</v>
      </c>
    </row>
    <row r="5" ht="15" spans="1:6">
      <c r="A5" s="6" t="s">
        <v>95</v>
      </c>
      <c r="B5" s="7"/>
      <c r="C5" s="7"/>
      <c r="D5" s="8" t="s">
        <v>96</v>
      </c>
      <c r="E5" s="9"/>
      <c r="F5" s="37"/>
    </row>
    <row r="6" s="1" customFormat="1" ht="13" spans="1:9">
      <c r="A6" s="10" t="s">
        <v>97</v>
      </c>
      <c r="B6" s="11" t="s">
        <v>98</v>
      </c>
      <c r="C6" s="12" t="s">
        <v>99</v>
      </c>
      <c r="D6" s="13" t="s">
        <v>100</v>
      </c>
      <c r="E6" s="14" t="s">
        <v>101</v>
      </c>
      <c r="F6" s="38" t="s">
        <v>102</v>
      </c>
      <c r="H6" s="39" t="s">
        <v>103</v>
      </c>
      <c r="I6" s="39" t="s">
        <v>104</v>
      </c>
    </row>
    <row r="7" s="1" customFormat="1" ht="13" spans="1:8">
      <c r="A7" s="54"/>
      <c r="B7" s="55" t="s">
        <v>105</v>
      </c>
      <c r="C7" s="56" t="s">
        <v>106</v>
      </c>
      <c r="D7" s="57" t="s">
        <v>107</v>
      </c>
      <c r="E7" s="58" t="s">
        <v>108</v>
      </c>
      <c r="F7" s="59" t="s">
        <v>109</v>
      </c>
      <c r="H7" s="39"/>
    </row>
    <row r="8" spans="1:9">
      <c r="A8" s="26" t="e">
        <f>#REF!</f>
        <v>#REF!</v>
      </c>
      <c r="B8" s="60" t="str">
        <f>目录!F31</f>
        <v>4-1</v>
      </c>
      <c r="C8" s="19">
        <f>'4.1债权投资'!H20</f>
        <v>0</v>
      </c>
      <c r="D8" s="20" t="e">
        <f>IF(#REF!&lt;&gt;"B","",'4.1债权投资'!I20)</f>
        <v>#REF!</v>
      </c>
      <c r="E8" s="21" t="e">
        <f>IF(#REF!&lt;&gt;"B","",D8-C8)</f>
        <v>#REF!</v>
      </c>
      <c r="F8" s="61" t="e">
        <f>IF(#REF!&lt;&gt;"B","",IF(C8=0,0,ROUND(E8/ABS(C8),4)))</f>
        <v>#REF!</v>
      </c>
      <c r="H8" s="42"/>
      <c r="I8" s="46" t="str">
        <f t="shared" ref="I8:I20" si="0">IF(ABS(C8-H8)&lt;0.00001,"OK","F")</f>
        <v>OK</v>
      </c>
    </row>
    <row r="9" spans="1:9">
      <c r="A9" s="22" t="e">
        <f>#REF!</f>
        <v>#REF!</v>
      </c>
      <c r="B9" s="60" t="str">
        <f>目录!F32</f>
        <v>4-2</v>
      </c>
      <c r="C9" s="19">
        <f>'4.2其他债权'!H20</f>
        <v>0</v>
      </c>
      <c r="D9" s="20" t="e">
        <f>IF(#REF!&lt;&gt;"B","",'4.2其他债权'!I20)</f>
        <v>#REF!</v>
      </c>
      <c r="E9" s="21" t="e">
        <f>IF(#REF!&lt;&gt;"B","",D9-C9)</f>
        <v>#REF!</v>
      </c>
      <c r="F9" s="61" t="e">
        <f>IF(#REF!&lt;&gt;"B","",IF(C9=0,0,ROUND(E9/ABS(C9),4)))</f>
        <v>#REF!</v>
      </c>
      <c r="H9" s="42"/>
      <c r="I9" s="46" t="str">
        <f t="shared" si="0"/>
        <v>OK</v>
      </c>
    </row>
    <row r="10" spans="1:9">
      <c r="A10" s="22" t="e">
        <f>#REF!</f>
        <v>#REF!</v>
      </c>
      <c r="B10" s="60" t="str">
        <f>目录!F33</f>
        <v>4-3</v>
      </c>
      <c r="C10" s="19">
        <f>'4.3长期应收'!F20</f>
        <v>0</v>
      </c>
      <c r="D10" s="20" t="e">
        <f>IF(#REF!&lt;&gt;"B","",'4.3长期应收'!G20)</f>
        <v>#REF!</v>
      </c>
      <c r="E10" s="21" t="e">
        <f>IF(#REF!&lt;&gt;"B","",D10-C10)</f>
        <v>#REF!</v>
      </c>
      <c r="F10" s="61" t="e">
        <f>IF(#REF!&lt;&gt;"B","",IF(C10=0,0,ROUND(E10/ABS(C10),4)))</f>
        <v>#REF!</v>
      </c>
      <c r="H10" s="42"/>
      <c r="I10" s="46" t="str">
        <f t="shared" si="0"/>
        <v>OK</v>
      </c>
    </row>
    <row r="11" spans="1:9">
      <c r="A11" s="26" t="e">
        <f>#REF!</f>
        <v>#REF!</v>
      </c>
      <c r="B11" s="60" t="str">
        <f>目录!F34</f>
        <v>4-4</v>
      </c>
      <c r="C11" s="19">
        <f>'4.3长期应收'!F20</f>
        <v>0</v>
      </c>
      <c r="D11" s="20" t="e">
        <f>IF(#REF!&lt;&gt;"B","",'4.4长期股权'!G20)</f>
        <v>#REF!</v>
      </c>
      <c r="E11" s="21" t="e">
        <f>IF(#REF!&lt;&gt;"B","",D11-C11)</f>
        <v>#REF!</v>
      </c>
      <c r="F11" s="61" t="e">
        <f>IF(#REF!&lt;&gt;"B","",IF(C11=0,0,ROUND(E11/ABS(C11),4)))</f>
        <v>#REF!</v>
      </c>
      <c r="H11" s="42"/>
      <c r="I11" s="46" t="str">
        <f t="shared" si="0"/>
        <v>OK</v>
      </c>
    </row>
    <row r="12" spans="1:9">
      <c r="A12" s="26" t="e">
        <f>#REF!</f>
        <v>#REF!</v>
      </c>
      <c r="B12" s="60" t="str">
        <f>目录!F35</f>
        <v>4-5</v>
      </c>
      <c r="C12" s="19">
        <f>'4.5权益工具'!G20</f>
        <v>0</v>
      </c>
      <c r="D12" s="20" t="e">
        <f>IF(#REF!&lt;&gt;"B","",'4.5权益工具'!H20)</f>
        <v>#REF!</v>
      </c>
      <c r="E12" s="21" t="e">
        <f>IF(#REF!&lt;&gt;"B","",D12-C12)</f>
        <v>#REF!</v>
      </c>
      <c r="F12" s="61" t="e">
        <f>IF(#REF!&lt;&gt;"B","",IF(C12=0,0,ROUND(E12/ABS(C12),4)))</f>
        <v>#REF!</v>
      </c>
      <c r="H12" s="42"/>
      <c r="I12" s="46" t="str">
        <f t="shared" si="0"/>
        <v>OK</v>
      </c>
    </row>
    <row r="13" spans="1:9">
      <c r="A13" s="26" t="e">
        <f>#REF!</f>
        <v>#REF!</v>
      </c>
      <c r="B13" s="60" t="str">
        <f>目录!F36</f>
        <v>4-6</v>
      </c>
      <c r="C13" s="19">
        <f>'4.6其他金融'!F20</f>
        <v>0</v>
      </c>
      <c r="D13" s="20" t="e">
        <f>IF(#REF!&lt;&gt;"B","",'4.6其他金融'!G20)</f>
        <v>#REF!</v>
      </c>
      <c r="E13" s="21" t="e">
        <f>IF(#REF!&lt;&gt;"B","",D13-C13)</f>
        <v>#REF!</v>
      </c>
      <c r="F13" s="61" t="e">
        <f>IF(#REF!&lt;&gt;"B","",IF(C13=0,0,ROUND(E13/ABS(C13),4)))</f>
        <v>#REF!</v>
      </c>
      <c r="H13" s="42"/>
      <c r="I13" s="46" t="str">
        <f t="shared" si="0"/>
        <v>OK</v>
      </c>
    </row>
    <row r="14" spans="1:9">
      <c r="A14" s="26" t="e">
        <f>#REF!</f>
        <v>#REF!</v>
      </c>
      <c r="B14" s="60" t="str">
        <f>目录!F37</f>
        <v>4-7</v>
      </c>
      <c r="C14" s="19">
        <f>'4.7投资性房地产'!I21</f>
        <v>0</v>
      </c>
      <c r="D14" s="20" t="e">
        <f>IF(#REF!&lt;&gt;"B","",'4.7投资性房地产'!L21)</f>
        <v>#REF!</v>
      </c>
      <c r="E14" s="21" t="e">
        <f>IF(#REF!&lt;&gt;"B","",D14-C14)</f>
        <v>#REF!</v>
      </c>
      <c r="F14" s="61" t="e">
        <f>IF(#REF!&lt;&gt;"B","",IF(C14=0,0,ROUND(E14/ABS(C14),4)))</f>
        <v>#REF!</v>
      </c>
      <c r="H14" s="42"/>
      <c r="I14" s="46" t="str">
        <f t="shared" si="0"/>
        <v>OK</v>
      </c>
    </row>
    <row r="15" spans="1:9">
      <c r="A15" s="26" t="e">
        <f>#REF!</f>
        <v>#REF!</v>
      </c>
      <c r="B15" s="60" t="str">
        <f>目录!F38</f>
        <v>4-8</v>
      </c>
      <c r="C15" s="19" t="e">
        <f>'4.8固资汇总'!D19</f>
        <v>#REF!</v>
      </c>
      <c r="D15" s="20" t="e">
        <f>IF(#REF!&lt;&gt;"B","",'4.8固资汇总'!F19)</f>
        <v>#REF!</v>
      </c>
      <c r="E15" s="21" t="e">
        <f>IF(#REF!&lt;&gt;"B","",D15-C15)</f>
        <v>#REF!</v>
      </c>
      <c r="F15" s="61" t="e">
        <f>IF(#REF!&lt;&gt;"B","",IF(C15=0,0,ROUND(E15/ABS(C15),4)))</f>
        <v>#REF!</v>
      </c>
      <c r="H15" s="42"/>
      <c r="I15" s="46" t="e">
        <f t="shared" si="0"/>
        <v>#REF!</v>
      </c>
    </row>
    <row r="16" spans="1:9">
      <c r="A16" s="26" t="e">
        <f>#REF!</f>
        <v>#REF!</v>
      </c>
      <c r="B16" s="60" t="s">
        <v>56</v>
      </c>
      <c r="C16" s="19" t="e">
        <f>'4.9在建工程'!C12</f>
        <v>#REF!</v>
      </c>
      <c r="D16" s="20" t="e">
        <f>IF(#REF!&lt;&gt;"B","",'4.9在建工程'!D12)</f>
        <v>#REF!</v>
      </c>
      <c r="E16" s="21" t="e">
        <f>IF(#REF!&lt;&gt;"B","",D16-C16)</f>
        <v>#REF!</v>
      </c>
      <c r="F16" s="61" t="e">
        <f>IF(#REF!&lt;&gt;"B","",IF(C16=0,0,ROUND(E16/ABS(C16),4)))</f>
        <v>#REF!</v>
      </c>
      <c r="H16" s="42"/>
      <c r="I16" s="46" t="e">
        <f t="shared" si="0"/>
        <v>#REF!</v>
      </c>
    </row>
    <row r="17" spans="1:9">
      <c r="A17" s="26" t="e">
        <f>#REF!</f>
        <v>#REF!</v>
      </c>
      <c r="B17" s="60" t="s">
        <v>60</v>
      </c>
      <c r="C17" s="19"/>
      <c r="D17" s="20"/>
      <c r="E17" s="21" t="e">
        <f>IF(#REF!&lt;&gt;"B","",D17-C17)</f>
        <v>#REF!</v>
      </c>
      <c r="F17" s="61" t="e">
        <f>IF(#REF!&lt;&gt;"B","",IF(C17=0,0,ROUND(E17/ABS(C17),4)))</f>
        <v>#REF!</v>
      </c>
      <c r="H17" s="42"/>
      <c r="I17" s="46" t="str">
        <f t="shared" si="0"/>
        <v>OK</v>
      </c>
    </row>
    <row r="18" spans="1:9">
      <c r="A18" s="26" t="e">
        <f>#REF!</f>
        <v>#REF!</v>
      </c>
      <c r="B18" s="60" t="s">
        <v>61</v>
      </c>
      <c r="C18" s="19"/>
      <c r="D18" s="20"/>
      <c r="E18" s="21" t="e">
        <f>IF(#REF!&lt;&gt;"B","",D18-C18)</f>
        <v>#REF!</v>
      </c>
      <c r="F18" s="61" t="e">
        <f>IF(#REF!&lt;&gt;"B","",IF(C18=0,0,ROUND(E18/ABS(C18),4)))</f>
        <v>#REF!</v>
      </c>
      <c r="H18" s="42"/>
      <c r="I18" s="46" t="str">
        <f t="shared" si="0"/>
        <v>OK</v>
      </c>
    </row>
    <row r="19" spans="1:9">
      <c r="A19" s="26" t="e">
        <f>#REF!</f>
        <v>#REF!</v>
      </c>
      <c r="B19" s="60" t="s">
        <v>62</v>
      </c>
      <c r="C19" s="19"/>
      <c r="D19" s="20"/>
      <c r="E19" s="21" t="e">
        <f>IF(#REF!&lt;&gt;"B","",D19-C19)</f>
        <v>#REF!</v>
      </c>
      <c r="F19" s="61" t="e">
        <f>IF(#REF!&lt;&gt;"B","",IF(C19=0,0,ROUND(E19/ABS(C19),4)))</f>
        <v>#REF!</v>
      </c>
      <c r="H19" s="42"/>
      <c r="I19" s="46" t="str">
        <f t="shared" si="0"/>
        <v>OK</v>
      </c>
    </row>
    <row r="20" spans="1:9">
      <c r="A20" s="26" t="e">
        <f>#REF!</f>
        <v>#REF!</v>
      </c>
      <c r="B20" s="60" t="s">
        <v>63</v>
      </c>
      <c r="C20" s="19">
        <f>'4.13无形资产'!C12</f>
        <v>0</v>
      </c>
      <c r="D20" s="20" t="e">
        <f>IF(#REF!&lt;&gt;"B","",'4.13无形资产'!D12)</f>
        <v>#REF!</v>
      </c>
      <c r="E20" s="21" t="e">
        <f>IF(#REF!&lt;&gt;"B","",D20-C20)</f>
        <v>#REF!</v>
      </c>
      <c r="F20" s="61" t="e">
        <f>IF(#REF!&lt;&gt;"B","",IF(C20=0,0,ROUND(E20/ABS(C20),4)))</f>
        <v>#REF!</v>
      </c>
      <c r="H20" s="42"/>
      <c r="I20" s="46" t="str">
        <f t="shared" si="0"/>
        <v>OK</v>
      </c>
    </row>
    <row r="21" spans="1:9">
      <c r="A21" s="26" t="e">
        <f>#REF!</f>
        <v>#REF!</v>
      </c>
      <c r="B21" s="60" t="s">
        <v>66</v>
      </c>
      <c r="C21" s="19">
        <f>'4.14开发支出'!D19</f>
        <v>0</v>
      </c>
      <c r="D21" s="20" t="e">
        <f>IF(#REF!&lt;&gt;"B","",'4.14开发支出'!E19)</f>
        <v>#REF!</v>
      </c>
      <c r="E21" s="21" t="e">
        <f>IF(#REF!&lt;&gt;"B","",D21-C21)</f>
        <v>#REF!</v>
      </c>
      <c r="F21" s="61" t="e">
        <f>IF(#REF!&lt;&gt;"B","",IF(C21=0,0,ROUND(E21/ABS(C21),4)))</f>
        <v>#REF!</v>
      </c>
      <c r="H21" s="42"/>
      <c r="I21" s="46" t="str">
        <f t="shared" ref="I21:I26" si="1">IF(ABS(C21-H21)&lt;0.00001,"OK","F")</f>
        <v>OK</v>
      </c>
    </row>
    <row r="22" spans="1:9">
      <c r="A22" s="26" t="e">
        <f>#REF!</f>
        <v>#REF!</v>
      </c>
      <c r="B22" s="60" t="s">
        <v>67</v>
      </c>
      <c r="C22" s="19">
        <f>'4.15商誉'!D19</f>
        <v>0</v>
      </c>
      <c r="D22" s="20" t="e">
        <f>IF(#REF!&lt;&gt;"B","",'4.15商誉'!E19)</f>
        <v>#REF!</v>
      </c>
      <c r="E22" s="21" t="e">
        <f>IF(#REF!&lt;&gt;"B","",D22-C22)</f>
        <v>#REF!</v>
      </c>
      <c r="F22" s="61" t="e">
        <f>IF(#REF!&lt;&gt;"B","",IF(C22=0,0,ROUND(E22/ABS(C22),4)))</f>
        <v>#REF!</v>
      </c>
      <c r="H22" s="42"/>
      <c r="I22" s="46" t="str">
        <f t="shared" si="1"/>
        <v>OK</v>
      </c>
    </row>
    <row r="23" spans="1:9">
      <c r="A23" s="26" t="e">
        <f>#REF!</f>
        <v>#REF!</v>
      </c>
      <c r="B23" s="60" t="s">
        <v>68</v>
      </c>
      <c r="C23" s="19">
        <f>'4.16长期待摊'!F19</f>
        <v>0</v>
      </c>
      <c r="D23" s="20" t="e">
        <f>IF(#REF!&lt;&gt;"B","",'4.16长期待摊'!G19)</f>
        <v>#REF!</v>
      </c>
      <c r="E23" s="21" t="e">
        <f>IF(#REF!&lt;&gt;"B","",D23-C23)</f>
        <v>#REF!</v>
      </c>
      <c r="F23" s="61" t="e">
        <f>IF(#REF!&lt;&gt;"B","",IF(C23=0,0,ROUND(E23/ABS(C23),4)))</f>
        <v>#REF!</v>
      </c>
      <c r="H23" s="42"/>
      <c r="I23" s="46" t="str">
        <f t="shared" si="1"/>
        <v>OK</v>
      </c>
    </row>
    <row r="24" spans="1:9">
      <c r="A24" s="26" t="e">
        <f>#REF!</f>
        <v>#REF!</v>
      </c>
      <c r="B24" s="60" t="s">
        <v>69</v>
      </c>
      <c r="C24" s="19">
        <f>'4.17递延资产'!D19</f>
        <v>0</v>
      </c>
      <c r="D24" s="20" t="e">
        <f>IF(#REF!&lt;&gt;"B","",'4.17递延资产'!E19)</f>
        <v>#REF!</v>
      </c>
      <c r="E24" s="21" t="e">
        <f>IF(#REF!&lt;&gt;"B","",D24-C24)</f>
        <v>#REF!</v>
      </c>
      <c r="F24" s="61" t="e">
        <f>IF(#REF!&lt;&gt;"B","",IF(C24=0,0,ROUND(E24/ABS(C24),4)))</f>
        <v>#REF!</v>
      </c>
      <c r="H24" s="42"/>
      <c r="I24" s="46" t="str">
        <f t="shared" si="1"/>
        <v>OK</v>
      </c>
    </row>
    <row r="25" spans="1:9">
      <c r="A25" s="26" t="e">
        <f>#REF!</f>
        <v>#REF!</v>
      </c>
      <c r="B25" s="60" t="s">
        <v>70</v>
      </c>
      <c r="C25" s="19">
        <f>'4.18其他非流资'!D19</f>
        <v>0</v>
      </c>
      <c r="D25" s="20" t="e">
        <f>IF(#REF!&lt;&gt;"B","",'4.18其他非流资'!E19)</f>
        <v>#REF!</v>
      </c>
      <c r="E25" s="21" t="e">
        <f>IF(#REF!&lt;&gt;"B","",D25-C25)</f>
        <v>#REF!</v>
      </c>
      <c r="F25" s="61" t="e">
        <f>IF(#REF!&lt;&gt;"B","",IF(C25=0,0,ROUND(E25/ABS(C25),4)))</f>
        <v>#REF!</v>
      </c>
      <c r="H25" s="42"/>
      <c r="I25" s="46" t="str">
        <f t="shared" si="1"/>
        <v>OK</v>
      </c>
    </row>
    <row r="26" spans="1:9">
      <c r="A26" s="27" t="s">
        <v>110</v>
      </c>
      <c r="B26" s="69"/>
      <c r="C26" s="30" t="e">
        <f>ROUND(SUM(C8:C25),2)</f>
        <v>#REF!</v>
      </c>
      <c r="D26" s="31" t="e">
        <f>IF(#REF!&lt;&gt;"B","",ROUND(SUM(D8:D25),2))</f>
        <v>#REF!</v>
      </c>
      <c r="E26" s="32" t="e">
        <f>IF(#REF!&lt;&gt;"B","",ROUND(SUM(E8:E25),2))</f>
        <v>#REF!</v>
      </c>
      <c r="F26" s="101" t="e">
        <f>IF(#REF!&lt;&gt;"B","",IF(C26=0,0,ROUND(E26/ABS(C26),4)))</f>
        <v>#REF!</v>
      </c>
      <c r="H26" s="45"/>
      <c r="I26" s="46" t="e">
        <f t="shared" si="1"/>
        <v>#REF!</v>
      </c>
    </row>
    <row r="27" spans="1:6">
      <c r="A27" s="33"/>
      <c r="B27" s="33"/>
      <c r="C27" s="33"/>
      <c r="D27" s="33"/>
      <c r="E27" s="33"/>
      <c r="F27" s="33"/>
    </row>
    <row r="28" spans="1:7">
      <c r="A28" s="34" t="e">
        <f>"被评估企业填表人："&amp;#REF!</f>
        <v>#REF!</v>
      </c>
      <c r="B28" s="35"/>
      <c r="C28" s="35"/>
      <c r="D28" s="33"/>
      <c r="E28" s="33"/>
      <c r="F28" s="47" t="e">
        <f>IF(#REF!="B","评估人员:"&amp;#REF!,"")</f>
        <v>#REF!</v>
      </c>
      <c r="G28" s="48"/>
    </row>
    <row r="29" spans="1:6">
      <c r="A29" s="34" t="e">
        <f>"填表日期："&amp;#REF!</f>
        <v>#REF!</v>
      </c>
      <c r="B29" s="35"/>
      <c r="C29" s="35"/>
      <c r="D29" s="33"/>
      <c r="E29" s="33"/>
      <c r="F29" s="33"/>
    </row>
  </sheetData>
  <mergeCells count="1">
    <mergeCell ref="A6:A7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  <colBreaks count="1" manualBreakCount="1">
    <brk id="6" max="1048575" man="1"/>
  </colBreaks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showGridLines="0" view="pageBreakPreview" zoomScale="99" zoomScaleNormal="100" workbookViewId="0">
      <pane xSplit="12" ySplit="6" topLeftCell="M7" activePane="bottomRight" state="frozen"/>
      <selection/>
      <selection pane="topRight"/>
      <selection pane="bottomLeft"/>
      <selection pane="bottomRight" activeCell="G6" sqref="G6"/>
    </sheetView>
  </sheetViews>
  <sheetFormatPr defaultColWidth="9" defaultRowHeight="14"/>
  <cols>
    <col min="1" max="1" width="6" customWidth="1"/>
    <col min="2" max="3" width="19" customWidth="1"/>
    <col min="4" max="4" width="10.625" customWidth="1"/>
    <col min="5" max="6" width="9.625" customWidth="1"/>
    <col min="7" max="7" width="7.625" customWidth="1"/>
    <col min="8" max="9" width="15.625" customWidth="1"/>
    <col min="10" max="10" width="12.375" customWidth="1"/>
    <col min="11" max="11" width="8.125" customWidth="1"/>
    <col min="14" max="14" width="12.625" customWidth="1"/>
  </cols>
  <sheetData>
    <row r="1" ht="30" customHeight="1" spans="1:12">
      <c r="A1" s="2" t="e">
        <f>目录!C31</f>
        <v>#REF!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4" t="e">
        <f>封面!D13</f>
        <v>#REF!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5"/>
      <c r="B3" s="5"/>
      <c r="C3" s="5"/>
      <c r="D3" s="5"/>
      <c r="E3" s="5"/>
      <c r="F3" s="5"/>
      <c r="G3" s="5"/>
      <c r="H3" s="5"/>
      <c r="I3" s="5"/>
      <c r="J3" s="5"/>
      <c r="K3" s="36"/>
      <c r="L3" s="36" t="e">
        <f>目录!E31&amp;目录!F31</f>
        <v>#REF!</v>
      </c>
    </row>
    <row r="4" spans="1:12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5"/>
      <c r="K4" s="5"/>
      <c r="L4" s="36" t="s">
        <v>94</v>
      </c>
    </row>
    <row r="5" ht="15" spans="1:12">
      <c r="A5" s="6" t="s">
        <v>95</v>
      </c>
      <c r="B5" s="7"/>
      <c r="C5" s="7"/>
      <c r="D5" s="7"/>
      <c r="E5" s="7"/>
      <c r="F5" s="7"/>
      <c r="G5" s="7"/>
      <c r="H5" s="7"/>
      <c r="I5" s="8" t="s">
        <v>96</v>
      </c>
      <c r="J5" s="9"/>
      <c r="K5" s="9"/>
      <c r="L5" s="37"/>
    </row>
    <row r="6" s="1" customFormat="1" ht="13" spans="1:15">
      <c r="A6" s="10" t="s">
        <v>112</v>
      </c>
      <c r="B6" s="11" t="s">
        <v>162</v>
      </c>
      <c r="C6" s="11" t="s">
        <v>163</v>
      </c>
      <c r="D6" s="11" t="s">
        <v>164</v>
      </c>
      <c r="E6" s="11" t="s">
        <v>165</v>
      </c>
      <c r="F6" s="11" t="s">
        <v>129</v>
      </c>
      <c r="G6" s="11" t="s">
        <v>114</v>
      </c>
      <c r="H6" s="12" t="s">
        <v>99</v>
      </c>
      <c r="I6" s="13" t="s">
        <v>100</v>
      </c>
      <c r="J6" s="14" t="s">
        <v>101</v>
      </c>
      <c r="K6" s="14" t="s">
        <v>102</v>
      </c>
      <c r="L6" s="38" t="s">
        <v>115</v>
      </c>
      <c r="N6" s="39" t="s">
        <v>103</v>
      </c>
      <c r="O6" s="39" t="s">
        <v>104</v>
      </c>
    </row>
    <row r="7" spans="1:14">
      <c r="A7" s="15">
        <v>1</v>
      </c>
      <c r="B7" s="16"/>
      <c r="C7" s="16"/>
      <c r="D7" s="16"/>
      <c r="E7" s="330"/>
      <c r="F7" s="330"/>
      <c r="G7" s="18" t="s">
        <v>117</v>
      </c>
      <c r="H7" s="19"/>
      <c r="I7" s="20"/>
      <c r="J7" s="21" t="e">
        <f>IF(#REF!&lt;&gt;"B","",I7-H7)</f>
        <v>#REF!</v>
      </c>
      <c r="K7" s="40" t="e">
        <f>IF(#REF!&lt;&gt;"B","",IF(H7=0,0,ROUND(J7/ABS(H7),4)))</f>
        <v>#REF!</v>
      </c>
      <c r="L7" s="41"/>
      <c r="N7" s="42"/>
    </row>
    <row r="8" spans="1:14">
      <c r="A8" s="15">
        <f>A7+1</f>
        <v>2</v>
      </c>
      <c r="B8" s="16"/>
      <c r="C8" s="16"/>
      <c r="D8" s="16"/>
      <c r="E8" s="330"/>
      <c r="F8" s="330"/>
      <c r="G8" s="18"/>
      <c r="H8" s="19"/>
      <c r="I8" s="20"/>
      <c r="J8" s="21"/>
      <c r="K8" s="21"/>
      <c r="L8" s="41"/>
      <c r="N8" s="42"/>
    </row>
    <row r="9" spans="1:14">
      <c r="A9" s="15">
        <f t="shared" ref="A9:A16" si="0">A8+1</f>
        <v>3</v>
      </c>
      <c r="B9" s="16"/>
      <c r="C9" s="16"/>
      <c r="D9" s="16"/>
      <c r="E9" s="330"/>
      <c r="F9" s="330"/>
      <c r="G9" s="18"/>
      <c r="H9" s="19"/>
      <c r="I9" s="20"/>
      <c r="J9" s="21"/>
      <c r="K9" s="21"/>
      <c r="L9" s="41"/>
      <c r="N9" s="42"/>
    </row>
    <row r="10" spans="1:14">
      <c r="A10" s="15">
        <f t="shared" si="0"/>
        <v>4</v>
      </c>
      <c r="B10" s="16"/>
      <c r="C10" s="16"/>
      <c r="D10" s="16"/>
      <c r="E10" s="330"/>
      <c r="F10" s="330"/>
      <c r="G10" s="18"/>
      <c r="H10" s="19"/>
      <c r="I10" s="20"/>
      <c r="J10" s="21"/>
      <c r="K10" s="21"/>
      <c r="L10" s="41"/>
      <c r="N10" s="42"/>
    </row>
    <row r="11" spans="1:14">
      <c r="A11" s="15">
        <f t="shared" si="0"/>
        <v>5</v>
      </c>
      <c r="B11" s="16"/>
      <c r="C11" s="16"/>
      <c r="D11" s="16"/>
      <c r="E11" s="330"/>
      <c r="F11" s="330"/>
      <c r="G11" s="18"/>
      <c r="H11" s="19"/>
      <c r="I11" s="20"/>
      <c r="J11" s="21"/>
      <c r="K11" s="21"/>
      <c r="L11" s="41"/>
      <c r="N11" s="42"/>
    </row>
    <row r="12" spans="1:14">
      <c r="A12" s="15">
        <f t="shared" si="0"/>
        <v>6</v>
      </c>
      <c r="B12" s="16"/>
      <c r="C12" s="16"/>
      <c r="D12" s="16"/>
      <c r="E12" s="330"/>
      <c r="F12" s="330"/>
      <c r="G12" s="18"/>
      <c r="H12" s="19"/>
      <c r="I12" s="20"/>
      <c r="J12" s="21"/>
      <c r="K12" s="21"/>
      <c r="L12" s="41"/>
      <c r="N12" s="42"/>
    </row>
    <row r="13" spans="1:14">
      <c r="A13" s="15">
        <f t="shared" si="0"/>
        <v>7</v>
      </c>
      <c r="B13" s="16"/>
      <c r="C13" s="16"/>
      <c r="D13" s="16"/>
      <c r="E13" s="330"/>
      <c r="F13" s="330"/>
      <c r="G13" s="18"/>
      <c r="H13" s="19"/>
      <c r="I13" s="20"/>
      <c r="J13" s="21"/>
      <c r="K13" s="21"/>
      <c r="L13" s="41"/>
      <c r="N13" s="42"/>
    </row>
    <row r="14" spans="1:14">
      <c r="A14" s="15">
        <f t="shared" si="0"/>
        <v>8</v>
      </c>
      <c r="B14" s="16"/>
      <c r="C14" s="16"/>
      <c r="D14" s="16"/>
      <c r="E14" s="330"/>
      <c r="F14" s="330"/>
      <c r="G14" s="18"/>
      <c r="H14" s="19"/>
      <c r="I14" s="20"/>
      <c r="J14" s="21"/>
      <c r="K14" s="21"/>
      <c r="L14" s="41"/>
      <c r="N14" s="42"/>
    </row>
    <row r="15" spans="1:14">
      <c r="A15" s="15">
        <f t="shared" si="0"/>
        <v>9</v>
      </c>
      <c r="B15" s="16"/>
      <c r="C15" s="16"/>
      <c r="D15" s="16"/>
      <c r="E15" s="330"/>
      <c r="F15" s="330"/>
      <c r="G15" s="18"/>
      <c r="H15" s="19"/>
      <c r="I15" s="20"/>
      <c r="J15" s="21"/>
      <c r="K15" s="21"/>
      <c r="L15" s="41"/>
      <c r="N15" s="42"/>
    </row>
    <row r="16" spans="1:14">
      <c r="A16" s="15">
        <f t="shared" si="0"/>
        <v>10</v>
      </c>
      <c r="B16" s="16"/>
      <c r="C16" s="16"/>
      <c r="D16" s="16"/>
      <c r="E16" s="330"/>
      <c r="F16" s="330"/>
      <c r="G16" s="18"/>
      <c r="H16" s="19"/>
      <c r="I16" s="20"/>
      <c r="J16" s="21"/>
      <c r="K16" s="21"/>
      <c r="L16" s="41"/>
      <c r="N16" s="42"/>
    </row>
    <row r="17" spans="1:14">
      <c r="A17" s="15"/>
      <c r="B17" s="16"/>
      <c r="C17" s="16"/>
      <c r="D17" s="16"/>
      <c r="E17" s="330"/>
      <c r="F17" s="330"/>
      <c r="G17" s="18"/>
      <c r="H17" s="19"/>
      <c r="I17" s="20"/>
      <c r="J17" s="21"/>
      <c r="K17" s="21"/>
      <c r="L17" s="41"/>
      <c r="N17" s="42"/>
    </row>
    <row r="18" spans="1:14">
      <c r="A18" s="22"/>
      <c r="B18" s="23"/>
      <c r="C18" s="18" t="s">
        <v>130</v>
      </c>
      <c r="D18" s="24"/>
      <c r="E18" s="332"/>
      <c r="F18" s="332"/>
      <c r="G18" s="23"/>
      <c r="H18" s="19">
        <f>SUM(H7:H17)</f>
        <v>0</v>
      </c>
      <c r="I18" s="20" t="e">
        <f>IF(#REF!&lt;&gt;"B","",ROUND(SUM(I7:I17),2))</f>
        <v>#REF!</v>
      </c>
      <c r="J18" s="21" t="e">
        <f>IF(#REF!&lt;&gt;"B","",ROUND(SUM(J7:J17),2))</f>
        <v>#REF!</v>
      </c>
      <c r="K18" s="40" t="e">
        <f>IF(#REF!&lt;&gt;"B","",IF(H18=0,0,ROUND(J18/ABS(H18),4)))</f>
        <v>#REF!</v>
      </c>
      <c r="L18" s="41"/>
      <c r="N18" s="42"/>
    </row>
    <row r="19" spans="1:14">
      <c r="A19" s="26"/>
      <c r="B19" s="23"/>
      <c r="C19" s="140" t="s">
        <v>159</v>
      </c>
      <c r="D19" s="24"/>
      <c r="E19" s="332"/>
      <c r="F19" s="332"/>
      <c r="G19" s="23"/>
      <c r="H19" s="19"/>
      <c r="I19" s="20"/>
      <c r="J19" s="21" t="e">
        <f>IF(#REF!&lt;&gt;"B","",I19-H19)</f>
        <v>#REF!</v>
      </c>
      <c r="K19" s="40" t="e">
        <f>IF(#REF!&lt;&gt;"B","",IF(H19=0,0,ROUND(J19/ABS(H19),4)))</f>
        <v>#REF!</v>
      </c>
      <c r="L19" s="41"/>
      <c r="N19" s="42"/>
    </row>
    <row r="20" spans="1:15">
      <c r="A20" s="27"/>
      <c r="B20" s="334"/>
      <c r="C20" s="28" t="s">
        <v>132</v>
      </c>
      <c r="D20" s="28"/>
      <c r="E20" s="28"/>
      <c r="F20" s="28"/>
      <c r="G20" s="28"/>
      <c r="H20" s="30">
        <f>ROUND(SUM(H18,-H19),2)</f>
        <v>0</v>
      </c>
      <c r="I20" s="31" t="e">
        <f>IF(#REF!&lt;&gt;"B","",ROUND(SUM(I18,-I19),2))</f>
        <v>#REF!</v>
      </c>
      <c r="J20" s="32" t="e">
        <f>IF(#REF!&lt;&gt;"B","",ROUND(SUM(J18,-J19),2))</f>
        <v>#REF!</v>
      </c>
      <c r="K20" s="43" t="e">
        <f>IF(#REF!&lt;&gt;"B","",IF(H20=0,0,ROUND(J20/ABS(H20),4)))</f>
        <v>#REF!</v>
      </c>
      <c r="L20" s="44"/>
      <c r="N20" s="45"/>
      <c r="O20" s="46" t="str">
        <f>IF(H20-N20=0,"OK","F")</f>
        <v>OK</v>
      </c>
    </row>
    <row r="21" spans="1:12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</row>
    <row r="22" spans="1:13">
      <c r="A22" s="34" t="e">
        <f>"被评估企业填表人："&amp;#REF!</f>
        <v>#REF!</v>
      </c>
      <c r="B22" s="35"/>
      <c r="C22" s="35"/>
      <c r="D22" s="35"/>
      <c r="E22" s="35"/>
      <c r="F22" s="35"/>
      <c r="G22" s="35"/>
      <c r="H22" s="35"/>
      <c r="I22" s="33"/>
      <c r="J22" s="33"/>
      <c r="K22" s="33"/>
      <c r="L22" s="47" t="e">
        <f>IF(#REF!="B","评估人员:"&amp;#REF!,"")</f>
        <v>#REF!</v>
      </c>
      <c r="M22" s="48"/>
    </row>
    <row r="23" spans="1:12">
      <c r="A23" s="34" t="e">
        <f>"填表日期："&amp;#REF!</f>
        <v>#REF!</v>
      </c>
      <c r="B23" s="35"/>
      <c r="C23" s="35"/>
      <c r="D23" s="35"/>
      <c r="E23" s="35"/>
      <c r="F23" s="35"/>
      <c r="G23" s="35"/>
      <c r="H23" s="35"/>
      <c r="I23" s="33"/>
      <c r="J23" s="33"/>
      <c r="K23" s="33"/>
      <c r="L23" s="33"/>
    </row>
  </sheetData>
  <printOptions horizontalCentered="1"/>
  <pageMargins left="0.31496062992126" right="0.31496062992126" top="0.94488188976378" bottom="0.748031496062992" header="0.31496062992126" footer="0.31496062992126"/>
  <pageSetup paperSize="9" scale="97" fitToHeight="0" orientation="landscape"/>
  <headerFooter/>
  <colBreaks count="1" manualBreakCount="1">
    <brk id="12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showGridLines="0" view="pageBreakPreview" zoomScale="107" zoomScaleNormal="100" workbookViewId="0">
      <pane xSplit="12" ySplit="6" topLeftCell="M7" activePane="bottomRight" state="frozen"/>
      <selection/>
      <selection pane="topRight"/>
      <selection pane="bottomLeft"/>
      <selection pane="bottomRight" activeCell="C7" sqref="C7"/>
    </sheetView>
  </sheetViews>
  <sheetFormatPr defaultColWidth="9" defaultRowHeight="14"/>
  <cols>
    <col min="1" max="1" width="6" customWidth="1"/>
    <col min="2" max="3" width="19" customWidth="1"/>
    <col min="4" max="4" width="10.625" customWidth="1"/>
    <col min="5" max="6" width="9.625" customWidth="1"/>
    <col min="7" max="7" width="7.625" customWidth="1"/>
    <col min="8" max="9" width="15.625" customWidth="1"/>
    <col min="10" max="10" width="12.375" customWidth="1"/>
    <col min="11" max="11" width="8.125" customWidth="1"/>
    <col min="14" max="14" width="12.625" customWidth="1"/>
  </cols>
  <sheetData>
    <row r="1" ht="30" customHeight="1" spans="1:12">
      <c r="A1" s="2" t="e">
        <f>目录!C32</f>
        <v>#REF!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4" t="e">
        <f>封面!D13</f>
        <v>#REF!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5"/>
      <c r="B3" s="5"/>
      <c r="C3" s="5"/>
      <c r="D3" s="5"/>
      <c r="E3" s="5"/>
      <c r="F3" s="5"/>
      <c r="G3" s="5"/>
      <c r="H3" s="5"/>
      <c r="I3" s="5"/>
      <c r="J3" s="5"/>
      <c r="K3" s="36"/>
      <c r="L3" s="36" t="e">
        <f>目录!E32&amp;目录!F32</f>
        <v>#REF!</v>
      </c>
    </row>
    <row r="4" spans="1:12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5"/>
      <c r="K4" s="5"/>
      <c r="L4" s="36" t="s">
        <v>94</v>
      </c>
    </row>
    <row r="5" ht="15" spans="1:12">
      <c r="A5" s="6" t="s">
        <v>95</v>
      </c>
      <c r="B5" s="7"/>
      <c r="C5" s="7"/>
      <c r="D5" s="7"/>
      <c r="E5" s="7"/>
      <c r="F5" s="7"/>
      <c r="G5" s="7"/>
      <c r="H5" s="7"/>
      <c r="I5" s="8" t="s">
        <v>96</v>
      </c>
      <c r="J5" s="9"/>
      <c r="K5" s="9"/>
      <c r="L5" s="37"/>
    </row>
    <row r="6" s="1" customFormat="1" ht="13" spans="1:15">
      <c r="A6" s="10" t="s">
        <v>112</v>
      </c>
      <c r="B6" s="11" t="s">
        <v>162</v>
      </c>
      <c r="C6" s="11" t="s">
        <v>163</v>
      </c>
      <c r="D6" s="11" t="s">
        <v>164</v>
      </c>
      <c r="E6" s="11" t="s">
        <v>165</v>
      </c>
      <c r="F6" s="11" t="s">
        <v>129</v>
      </c>
      <c r="G6" s="11" t="s">
        <v>114</v>
      </c>
      <c r="H6" s="12" t="s">
        <v>99</v>
      </c>
      <c r="I6" s="13" t="s">
        <v>100</v>
      </c>
      <c r="J6" s="14" t="s">
        <v>101</v>
      </c>
      <c r="K6" s="14" t="s">
        <v>102</v>
      </c>
      <c r="L6" s="38" t="s">
        <v>115</v>
      </c>
      <c r="N6" s="39" t="s">
        <v>103</v>
      </c>
      <c r="O6" s="39" t="s">
        <v>104</v>
      </c>
    </row>
    <row r="7" spans="1:14">
      <c r="A7" s="15">
        <v>1</v>
      </c>
      <c r="B7" s="16"/>
      <c r="C7" s="16"/>
      <c r="D7" s="16"/>
      <c r="E7" s="330"/>
      <c r="F7" s="330"/>
      <c r="G7" s="18" t="s">
        <v>117</v>
      </c>
      <c r="H7" s="19"/>
      <c r="I7" s="20"/>
      <c r="J7" s="21" t="e">
        <f>IF(#REF!&lt;&gt;"B","",I7-H7)</f>
        <v>#REF!</v>
      </c>
      <c r="K7" s="40" t="e">
        <f>IF(#REF!&lt;&gt;"B","",IF(H7=0,0,ROUND(J7/ABS(H7),4)))</f>
        <v>#REF!</v>
      </c>
      <c r="L7" s="41"/>
      <c r="N7" s="42"/>
    </row>
    <row r="8" spans="1:14">
      <c r="A8" s="15">
        <f>A7+1</f>
        <v>2</v>
      </c>
      <c r="B8" s="16"/>
      <c r="C8" s="16"/>
      <c r="D8" s="16"/>
      <c r="E8" s="330"/>
      <c r="F8" s="330"/>
      <c r="G8" s="18"/>
      <c r="H8" s="19"/>
      <c r="I8" s="20"/>
      <c r="J8" s="21"/>
      <c r="K8" s="21"/>
      <c r="L8" s="41"/>
      <c r="N8" s="42"/>
    </row>
    <row r="9" spans="1:14">
      <c r="A9" s="15">
        <f t="shared" ref="A9:A16" si="0">A8+1</f>
        <v>3</v>
      </c>
      <c r="B9" s="16"/>
      <c r="C9" s="16"/>
      <c r="D9" s="16"/>
      <c r="E9" s="330"/>
      <c r="F9" s="330"/>
      <c r="G9" s="18"/>
      <c r="H9" s="19"/>
      <c r="I9" s="20"/>
      <c r="J9" s="21"/>
      <c r="K9" s="21"/>
      <c r="L9" s="41"/>
      <c r="N9" s="42"/>
    </row>
    <row r="10" spans="1:14">
      <c r="A10" s="15">
        <f t="shared" si="0"/>
        <v>4</v>
      </c>
      <c r="B10" s="16"/>
      <c r="C10" s="16"/>
      <c r="D10" s="16"/>
      <c r="E10" s="330"/>
      <c r="F10" s="330"/>
      <c r="G10" s="18"/>
      <c r="H10" s="19"/>
      <c r="I10" s="20"/>
      <c r="J10" s="21"/>
      <c r="K10" s="21"/>
      <c r="L10" s="41"/>
      <c r="N10" s="42"/>
    </row>
    <row r="11" spans="1:14">
      <c r="A11" s="15">
        <f t="shared" si="0"/>
        <v>5</v>
      </c>
      <c r="B11" s="16"/>
      <c r="C11" s="16"/>
      <c r="D11" s="16"/>
      <c r="E11" s="330"/>
      <c r="F11" s="330"/>
      <c r="G11" s="18"/>
      <c r="H11" s="19"/>
      <c r="I11" s="20"/>
      <c r="J11" s="21"/>
      <c r="K11" s="21"/>
      <c r="L11" s="41"/>
      <c r="N11" s="42"/>
    </row>
    <row r="12" spans="1:14">
      <c r="A12" s="15">
        <f t="shared" si="0"/>
        <v>6</v>
      </c>
      <c r="B12" s="16"/>
      <c r="C12" s="16"/>
      <c r="D12" s="16"/>
      <c r="E12" s="330"/>
      <c r="F12" s="330"/>
      <c r="G12" s="18"/>
      <c r="H12" s="19"/>
      <c r="I12" s="20"/>
      <c r="J12" s="21"/>
      <c r="K12" s="21"/>
      <c r="L12" s="41"/>
      <c r="N12" s="42"/>
    </row>
    <row r="13" spans="1:14">
      <c r="A13" s="15">
        <f t="shared" si="0"/>
        <v>7</v>
      </c>
      <c r="B13" s="16"/>
      <c r="C13" s="16"/>
      <c r="D13" s="16"/>
      <c r="E13" s="330"/>
      <c r="F13" s="330"/>
      <c r="G13" s="18"/>
      <c r="H13" s="19"/>
      <c r="I13" s="20"/>
      <c r="J13" s="21"/>
      <c r="K13" s="21"/>
      <c r="L13" s="41"/>
      <c r="N13" s="42"/>
    </row>
    <row r="14" spans="1:14">
      <c r="A14" s="15">
        <f t="shared" si="0"/>
        <v>8</v>
      </c>
      <c r="B14" s="16"/>
      <c r="C14" s="16"/>
      <c r="D14" s="16"/>
      <c r="E14" s="330"/>
      <c r="F14" s="330"/>
      <c r="G14" s="18"/>
      <c r="H14" s="19"/>
      <c r="I14" s="20"/>
      <c r="J14" s="21"/>
      <c r="K14" s="21"/>
      <c r="L14" s="41"/>
      <c r="N14" s="42"/>
    </row>
    <row r="15" spans="1:14">
      <c r="A15" s="15">
        <f t="shared" si="0"/>
        <v>9</v>
      </c>
      <c r="B15" s="16"/>
      <c r="C15" s="16"/>
      <c r="D15" s="16"/>
      <c r="E15" s="330"/>
      <c r="F15" s="330"/>
      <c r="G15" s="18"/>
      <c r="H15" s="19"/>
      <c r="I15" s="20"/>
      <c r="J15" s="21"/>
      <c r="K15" s="21"/>
      <c r="L15" s="41"/>
      <c r="N15" s="42"/>
    </row>
    <row r="16" spans="1:14">
      <c r="A16" s="15">
        <f t="shared" si="0"/>
        <v>10</v>
      </c>
      <c r="B16" s="16"/>
      <c r="C16" s="16"/>
      <c r="D16" s="16"/>
      <c r="E16" s="330"/>
      <c r="F16" s="330"/>
      <c r="G16" s="18"/>
      <c r="H16" s="19"/>
      <c r="I16" s="20"/>
      <c r="J16" s="21"/>
      <c r="K16" s="21"/>
      <c r="L16" s="41"/>
      <c r="N16" s="42"/>
    </row>
    <row r="17" spans="1:14">
      <c r="A17" s="15"/>
      <c r="B17" s="16"/>
      <c r="C17" s="16"/>
      <c r="D17" s="16"/>
      <c r="E17" s="330"/>
      <c r="F17" s="330"/>
      <c r="G17" s="18"/>
      <c r="H17" s="19"/>
      <c r="I17" s="20"/>
      <c r="J17" s="21"/>
      <c r="K17" s="21"/>
      <c r="L17" s="41"/>
      <c r="N17" s="42"/>
    </row>
    <row r="18" spans="1:14">
      <c r="A18" s="22"/>
      <c r="B18" s="23"/>
      <c r="C18" s="356"/>
      <c r="D18" s="24"/>
      <c r="E18" s="332"/>
      <c r="F18" s="332"/>
      <c r="G18" s="23"/>
      <c r="H18" s="19"/>
      <c r="I18" s="357"/>
      <c r="J18" s="358"/>
      <c r="K18" s="360"/>
      <c r="L18" s="41"/>
      <c r="N18" s="42"/>
    </row>
    <row r="19" spans="1:14">
      <c r="A19" s="26"/>
      <c r="B19" s="23"/>
      <c r="C19" s="359"/>
      <c r="D19" s="24"/>
      <c r="E19" s="332"/>
      <c r="F19" s="332"/>
      <c r="G19" s="23"/>
      <c r="H19" s="19"/>
      <c r="I19" s="20"/>
      <c r="J19" s="21"/>
      <c r="K19" s="40"/>
      <c r="L19" s="41"/>
      <c r="N19" s="42"/>
    </row>
    <row r="20" spans="1:15">
      <c r="A20" s="27"/>
      <c r="B20" s="334"/>
      <c r="C20" s="28" t="s">
        <v>132</v>
      </c>
      <c r="D20" s="28"/>
      <c r="E20" s="28"/>
      <c r="F20" s="28"/>
      <c r="G20" s="28"/>
      <c r="H20" s="30">
        <f>ROUND(SUM(H7:H19),2)</f>
        <v>0</v>
      </c>
      <c r="I20" s="31" t="e">
        <f>IF(#REF!&lt;&gt;"B","",ROUND(SUM(I7:I19),2))</f>
        <v>#REF!</v>
      </c>
      <c r="J20" s="32" t="e">
        <f>IF(#REF!&lt;&gt;"B","",ROUND(SUM(J7:J19),2))</f>
        <v>#REF!</v>
      </c>
      <c r="K20" s="43" t="e">
        <f>IF(#REF!&lt;&gt;"B","",IF(H20=0,0,ROUND(J20/ABS(H20),4)))</f>
        <v>#REF!</v>
      </c>
      <c r="L20" s="44"/>
      <c r="N20" s="45"/>
      <c r="O20" s="46" t="str">
        <f>IF(H20-N20=0,"OK","F")</f>
        <v>OK</v>
      </c>
    </row>
    <row r="21" spans="1:12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</row>
    <row r="22" spans="1:13">
      <c r="A22" s="34" t="e">
        <f>"被评估企业填表人："&amp;#REF!</f>
        <v>#REF!</v>
      </c>
      <c r="B22" s="35"/>
      <c r="C22" s="35"/>
      <c r="D22" s="35"/>
      <c r="E22" s="35"/>
      <c r="F22" s="35"/>
      <c r="G22" s="35"/>
      <c r="H22" s="35"/>
      <c r="I22" s="33"/>
      <c r="J22" s="33"/>
      <c r="K22" s="33"/>
      <c r="L22" s="47" t="e">
        <f>IF(#REF!="B","评估人员:"&amp;#REF!,"")</f>
        <v>#REF!</v>
      </c>
      <c r="M22" s="48"/>
    </row>
    <row r="23" spans="1:12">
      <c r="A23" s="34" t="e">
        <f>"填表日期："&amp;#REF!</f>
        <v>#REF!</v>
      </c>
      <c r="B23" s="35"/>
      <c r="C23" s="35"/>
      <c r="D23" s="35"/>
      <c r="E23" s="35"/>
      <c r="F23" s="35"/>
      <c r="G23" s="35"/>
      <c r="H23" s="35"/>
      <c r="I23" s="33"/>
      <c r="J23" s="33"/>
      <c r="K23" s="33"/>
      <c r="L23" s="33"/>
    </row>
  </sheetData>
  <printOptions horizontalCentered="1"/>
  <pageMargins left="0.31496062992126" right="0.31496062992126" top="0.94488188976378" bottom="0.748031496062992" header="0.31496062992126" footer="0.31496062992126"/>
  <pageSetup paperSize="9" scale="97" orientation="landscape"/>
  <headerFooter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3"/>
  <sheetViews>
    <sheetView showGridLines="0" view="pageBreakPreview" zoomScaleNormal="100" workbookViewId="0">
      <pane xSplit="7" ySplit="2" topLeftCell="H9" activePane="bottomRight" state="frozen"/>
      <selection/>
      <selection pane="topRight"/>
      <selection pane="bottomLeft"/>
      <selection pane="bottomRight" activeCell="C42" sqref="C42"/>
    </sheetView>
  </sheetViews>
  <sheetFormatPr defaultColWidth="9" defaultRowHeight="14" outlineLevelCol="6"/>
  <cols>
    <col min="1" max="1" width="4.625" customWidth="1"/>
    <col min="2" max="2" width="3.25" customWidth="1"/>
    <col min="3" max="3" width="56.75" customWidth="1"/>
    <col min="4" max="4" width="10.125" customWidth="1"/>
    <col min="5" max="5" width="8.75" customWidth="1"/>
    <col min="6" max="6" width="7.625" customWidth="1"/>
    <col min="7" max="7" width="4.625" customWidth="1"/>
  </cols>
  <sheetData>
    <row r="1" ht="7.7" customHeight="1"/>
    <row r="2" ht="21" spans="1:7">
      <c r="A2" s="375" t="s">
        <v>13</v>
      </c>
      <c r="B2" s="2" t="e">
        <f>IF(#REF!="B","资产评估明细表目录","资产评估申报明细表目录")</f>
        <v>#REF!</v>
      </c>
      <c r="C2" s="3"/>
      <c r="D2" s="3"/>
      <c r="E2" s="3"/>
      <c r="F2" s="3"/>
      <c r="G2" s="375" t="s">
        <v>13</v>
      </c>
    </row>
    <row r="3" ht="9" customHeight="1" spans="1:7">
      <c r="A3" s="375"/>
      <c r="B3" s="2"/>
      <c r="C3" s="3"/>
      <c r="E3" s="3"/>
      <c r="F3" s="3"/>
      <c r="G3" s="375"/>
    </row>
    <row r="4" spans="1:7">
      <c r="A4" s="130"/>
      <c r="C4" s="376" t="s">
        <v>14</v>
      </c>
      <c r="D4" s="377"/>
      <c r="E4" s="376" t="s">
        <v>15</v>
      </c>
      <c r="F4" s="376"/>
      <c r="G4" s="130"/>
    </row>
    <row r="5" spans="1:7">
      <c r="A5" s="378">
        <v>1</v>
      </c>
      <c r="B5" s="377"/>
      <c r="C5" s="379" t="e">
        <f>IF(#REF!="B","资产评估结果汇总表","资产评估申报汇总表")</f>
        <v>#REF!</v>
      </c>
      <c r="E5" s="380" t="e">
        <f>IF(#REF!="B","表","表(申)")</f>
        <v>#REF!</v>
      </c>
      <c r="F5" s="381" t="s">
        <v>16</v>
      </c>
      <c r="G5" s="378">
        <v>1</v>
      </c>
    </row>
    <row r="6" spans="1:7">
      <c r="A6" s="378">
        <f>A5+1</f>
        <v>2</v>
      </c>
      <c r="B6" s="377"/>
      <c r="C6" s="379" t="e">
        <f>IF(#REF!="B","资产评估结果分类汇总表","资产评估申报分类汇总表")</f>
        <v>#REF!</v>
      </c>
      <c r="E6" s="380" t="e">
        <f>IF(#REF!="B","表","表(申)")</f>
        <v>#REF!</v>
      </c>
      <c r="F6" s="381">
        <v>2</v>
      </c>
      <c r="G6" s="378">
        <f>G5+1</f>
        <v>2</v>
      </c>
    </row>
    <row r="7" spans="1:7">
      <c r="A7" s="378">
        <f t="shared" ref="A7:A68" si="0">A6+1</f>
        <v>3</v>
      </c>
      <c r="B7" s="377"/>
      <c r="C7" s="379" t="e">
        <f>IF(#REF!="B",#REF!&amp;"评估汇总表",#REF!&amp;"评估申报汇总表")</f>
        <v>#REF!</v>
      </c>
      <c r="E7" s="380" t="e">
        <f>IF(#REF!="B","表","表(申)")</f>
        <v>#REF!</v>
      </c>
      <c r="F7" s="381" t="s">
        <v>17</v>
      </c>
      <c r="G7" s="378">
        <f t="shared" ref="G7:G68" si="1">G6+1</f>
        <v>3</v>
      </c>
    </row>
    <row r="8" spans="1:7">
      <c r="A8" s="378">
        <f t="shared" si="0"/>
        <v>4</v>
      </c>
      <c r="B8" s="377"/>
      <c r="C8" s="382" t="e">
        <f>IF(#REF!="B",#REF!&amp;"评估汇总表",#REF!&amp;"评估申报汇总表")</f>
        <v>#REF!</v>
      </c>
      <c r="E8" s="380" t="e">
        <f>IF(#REF!="B","表","表(申)")</f>
        <v>#REF!</v>
      </c>
      <c r="F8" s="381" t="s">
        <v>18</v>
      </c>
      <c r="G8" s="378">
        <f t="shared" si="1"/>
        <v>4</v>
      </c>
    </row>
    <row r="9" spans="1:7">
      <c r="A9" s="378">
        <f t="shared" si="0"/>
        <v>5</v>
      </c>
      <c r="B9" s="377"/>
      <c r="C9" s="382" t="e">
        <f>IF(#REF!="B",#REF!&amp;"评估明细表",#REF!&amp;"评估申报明细表")</f>
        <v>#REF!</v>
      </c>
      <c r="E9" s="380" t="e">
        <f>IF(#REF!="B","表","表(申)")</f>
        <v>#REF!</v>
      </c>
      <c r="F9" s="381" t="s">
        <v>19</v>
      </c>
      <c r="G9" s="378">
        <f t="shared" si="1"/>
        <v>5</v>
      </c>
    </row>
    <row r="10" spans="1:7">
      <c r="A10" s="378">
        <f t="shared" si="0"/>
        <v>6</v>
      </c>
      <c r="B10" s="377"/>
      <c r="C10" s="377" t="e">
        <f>IF(#REF!="B",#REF!&amp;"评估明细表",#REF!&amp;"评估申报明细表")</f>
        <v>#REF!</v>
      </c>
      <c r="E10" s="48" t="e">
        <f>IF(#REF!="B","表","表(申)")</f>
        <v>#REF!</v>
      </c>
      <c r="F10" s="383" t="s">
        <v>20</v>
      </c>
      <c r="G10" s="378">
        <f t="shared" si="1"/>
        <v>6</v>
      </c>
    </row>
    <row r="11" spans="1:7">
      <c r="A11" s="378">
        <f t="shared" si="0"/>
        <v>7</v>
      </c>
      <c r="B11" s="377"/>
      <c r="C11" s="377" t="e">
        <f>IF(#REF!="B",#REF!&amp;"评估明细表",#REF!&amp;"评估申报明细表")</f>
        <v>#REF!</v>
      </c>
      <c r="E11" s="48" t="e">
        <f>IF(#REF!="B","表","表(申)")</f>
        <v>#REF!</v>
      </c>
      <c r="F11" s="383" t="s">
        <v>21</v>
      </c>
      <c r="G11" s="378">
        <f t="shared" si="1"/>
        <v>7</v>
      </c>
    </row>
    <row r="12" spans="1:7">
      <c r="A12" s="378">
        <f t="shared" si="0"/>
        <v>8</v>
      </c>
      <c r="B12" s="377"/>
      <c r="C12" s="377" t="e">
        <f>IF(#REF!="B",#REF!&amp;"评估明细表",#REF!&amp;"评估申报明细表")</f>
        <v>#REF!</v>
      </c>
      <c r="E12" s="48" t="e">
        <f>IF(#REF!="B","表","表(申)")</f>
        <v>#REF!</v>
      </c>
      <c r="F12" s="383" t="s">
        <v>22</v>
      </c>
      <c r="G12" s="378">
        <f t="shared" si="1"/>
        <v>8</v>
      </c>
    </row>
    <row r="13" spans="1:7">
      <c r="A13" s="378">
        <f t="shared" si="0"/>
        <v>9</v>
      </c>
      <c r="B13" s="377"/>
      <c r="C13" s="377" t="e">
        <f>IF(#REF!="B",#REF!&amp;"评估明细表",#REF!&amp;"评估申报明细表")</f>
        <v>#REF!</v>
      </c>
      <c r="E13" s="48" t="e">
        <f>IF(#REF!="B","表","表(申)")</f>
        <v>#REF!</v>
      </c>
      <c r="F13" s="383" t="s">
        <v>23</v>
      </c>
      <c r="G13" s="378">
        <f t="shared" si="1"/>
        <v>9</v>
      </c>
    </row>
    <row r="14" spans="1:7">
      <c r="A14" s="378">
        <f t="shared" si="0"/>
        <v>10</v>
      </c>
      <c r="B14" s="377"/>
      <c r="C14" s="377" t="e">
        <f>IF(#REF!="B",#REF!&amp;"评估明细表",#REF!&amp;"评估申报明细表")</f>
        <v>#REF!</v>
      </c>
      <c r="E14" s="48" t="e">
        <f>IF(#REF!="B","表","表(申)")</f>
        <v>#REF!</v>
      </c>
      <c r="F14" s="383" t="s">
        <v>24</v>
      </c>
      <c r="G14" s="378">
        <f t="shared" si="1"/>
        <v>10</v>
      </c>
    </row>
    <row r="15" spans="1:7">
      <c r="A15" s="378">
        <f t="shared" si="0"/>
        <v>11</v>
      </c>
      <c r="B15" s="377"/>
      <c r="C15" s="382" t="e">
        <f>IF(#REF!="B",#REF!&amp;"评估明细表",#REF!&amp;"评估申报明细表")</f>
        <v>#REF!</v>
      </c>
      <c r="E15" s="380" t="e">
        <f>IF(#REF!="B","表","表(申)")</f>
        <v>#REF!</v>
      </c>
      <c r="F15" s="381" t="s">
        <v>25</v>
      </c>
      <c r="G15" s="378">
        <f t="shared" si="1"/>
        <v>11</v>
      </c>
    </row>
    <row r="16" spans="1:7">
      <c r="A16" s="378">
        <f t="shared" si="0"/>
        <v>12</v>
      </c>
      <c r="B16" s="377"/>
      <c r="C16" s="382" t="e">
        <f>IF(#REF!="B",#REF!&amp;"评估明细表",#REF!&amp;"评估申报明细表")</f>
        <v>#REF!</v>
      </c>
      <c r="E16" s="380" t="e">
        <f>IF(#REF!="B","表","表(申)")</f>
        <v>#REF!</v>
      </c>
      <c r="F16" s="381" t="s">
        <v>26</v>
      </c>
      <c r="G16" s="378">
        <f t="shared" si="1"/>
        <v>12</v>
      </c>
    </row>
    <row r="17" spans="1:7">
      <c r="A17" s="378">
        <f t="shared" si="0"/>
        <v>13</v>
      </c>
      <c r="B17" s="377"/>
      <c r="C17" s="382" t="e">
        <f>IF(#REF!="B",#REF!&amp;"评估明细表",#REF!&amp;"评估申报明细表")</f>
        <v>#REF!</v>
      </c>
      <c r="E17" s="380" t="e">
        <f>IF(#REF!="B","表","表(申)")</f>
        <v>#REF!</v>
      </c>
      <c r="F17" s="381" t="s">
        <v>27</v>
      </c>
      <c r="G17" s="378">
        <f t="shared" si="1"/>
        <v>13</v>
      </c>
    </row>
    <row r="18" spans="1:7">
      <c r="A18" s="378">
        <f t="shared" si="0"/>
        <v>14</v>
      </c>
      <c r="B18" s="377"/>
      <c r="C18" s="382" t="e">
        <f>IF(#REF!="B",#REF!&amp;"评估明细表",#REF!&amp;"评估申报明细表")</f>
        <v>#REF!</v>
      </c>
      <c r="E18" s="380" t="e">
        <f>IF(#REF!="B","表","表(申)")</f>
        <v>#REF!</v>
      </c>
      <c r="F18" s="381" t="s">
        <v>28</v>
      </c>
      <c r="G18" s="378">
        <f t="shared" si="1"/>
        <v>14</v>
      </c>
    </row>
    <row r="19" spans="1:7">
      <c r="A19" s="378">
        <f t="shared" si="0"/>
        <v>15</v>
      </c>
      <c r="B19" s="377"/>
      <c r="C19" s="382" t="e">
        <f>IF(#REF!="B",#REF!&amp;"评估汇总表",#REF!&amp;"评估申报汇总表")</f>
        <v>#REF!</v>
      </c>
      <c r="E19" s="380" t="e">
        <f>IF(#REF!="B","表","表(申)")</f>
        <v>#REF!</v>
      </c>
      <c r="F19" s="381" t="s">
        <v>29</v>
      </c>
      <c r="G19" s="378">
        <f t="shared" si="1"/>
        <v>15</v>
      </c>
    </row>
    <row r="20" spans="1:7">
      <c r="A20" s="378">
        <f t="shared" si="0"/>
        <v>16</v>
      </c>
      <c r="B20" s="377"/>
      <c r="C20" s="377" t="e">
        <f>IF(#REF!="B",#REF!&amp;"评估明细表",#REF!&amp;"评估申报明细表")</f>
        <v>#REF!</v>
      </c>
      <c r="E20" s="48" t="e">
        <f>IF(#REF!="B","表","表(申)")</f>
        <v>#REF!</v>
      </c>
      <c r="F20" s="383" t="s">
        <v>30</v>
      </c>
      <c r="G20" s="378">
        <f t="shared" si="1"/>
        <v>16</v>
      </c>
    </row>
    <row r="21" spans="1:7">
      <c r="A21" s="378">
        <f t="shared" si="0"/>
        <v>17</v>
      </c>
      <c r="B21" s="377"/>
      <c r="C21" s="377" t="e">
        <f>IF(#REF!="B",#REF!&amp;"评估明细表",#REF!&amp;"评估申报明细表")</f>
        <v>#REF!</v>
      </c>
      <c r="E21" s="48" t="e">
        <f>IF(#REF!="B","表","表(申)")</f>
        <v>#REF!</v>
      </c>
      <c r="F21" s="383" t="s">
        <v>31</v>
      </c>
      <c r="G21" s="378">
        <f t="shared" si="1"/>
        <v>17</v>
      </c>
    </row>
    <row r="22" spans="1:7">
      <c r="A22" s="378">
        <f t="shared" si="0"/>
        <v>18</v>
      </c>
      <c r="B22" s="377"/>
      <c r="C22" s="377" t="e">
        <f>IF(#REF!="B",#REF!&amp;"评估明细表",#REF!&amp;"评估申报明细表")</f>
        <v>#REF!</v>
      </c>
      <c r="E22" s="48" t="e">
        <f>IF(#REF!="B","表","表(申)")</f>
        <v>#REF!</v>
      </c>
      <c r="F22" s="383" t="s">
        <v>32</v>
      </c>
      <c r="G22" s="378">
        <f t="shared" si="1"/>
        <v>18</v>
      </c>
    </row>
    <row r="23" spans="1:7">
      <c r="A23" s="378">
        <f t="shared" si="0"/>
        <v>19</v>
      </c>
      <c r="B23" s="377"/>
      <c r="C23" s="377" t="e">
        <f>IF(#REF!="B",#REF!&amp;"评估明细表",#REF!&amp;"评估申报明细表")</f>
        <v>#REF!</v>
      </c>
      <c r="E23" s="48" t="e">
        <f>IF(#REF!="B","表","表(申)")</f>
        <v>#REF!</v>
      </c>
      <c r="F23" s="383" t="s">
        <v>33</v>
      </c>
      <c r="G23" s="378">
        <f t="shared" si="1"/>
        <v>19</v>
      </c>
    </row>
    <row r="24" spans="1:7">
      <c r="A24" s="378">
        <f t="shared" si="0"/>
        <v>20</v>
      </c>
      <c r="B24" s="377"/>
      <c r="C24" s="377" t="e">
        <f>IF(#REF!="B",#REF!&amp;"评估明细表",#REF!&amp;"评估申报明细表")</f>
        <v>#REF!</v>
      </c>
      <c r="E24" s="48" t="e">
        <f>IF(#REF!="B","表","表(申)")</f>
        <v>#REF!</v>
      </c>
      <c r="F24" s="383" t="s">
        <v>34</v>
      </c>
      <c r="G24" s="378">
        <f t="shared" si="1"/>
        <v>20</v>
      </c>
    </row>
    <row r="25" spans="1:7">
      <c r="A25" s="378">
        <f t="shared" si="0"/>
        <v>21</v>
      </c>
      <c r="B25" s="377"/>
      <c r="C25" s="382" t="e">
        <f>IF(#REF!="B",#REF!&amp;"评估明细表",#REF!&amp;"评估申报明细表")</f>
        <v>#REF!</v>
      </c>
      <c r="E25" s="380" t="e">
        <f>IF(#REF!="B","表","表(申)")</f>
        <v>#REF!</v>
      </c>
      <c r="F25" s="381" t="s">
        <v>35</v>
      </c>
      <c r="G25" s="378">
        <f t="shared" si="1"/>
        <v>21</v>
      </c>
    </row>
    <row r="26" spans="1:7">
      <c r="A26" s="378">
        <f t="shared" si="0"/>
        <v>22</v>
      </c>
      <c r="B26" s="377"/>
      <c r="C26" s="382" t="e">
        <f>IF(#REF!="B",#REF!&amp;"评估明细表",#REF!&amp;"评估申报明细表")</f>
        <v>#REF!</v>
      </c>
      <c r="E26" s="380" t="e">
        <f>IF(#REF!="B","表","表(申)")</f>
        <v>#REF!</v>
      </c>
      <c r="F26" s="381" t="s">
        <v>36</v>
      </c>
      <c r="G26" s="378">
        <f t="shared" si="1"/>
        <v>22</v>
      </c>
    </row>
    <row r="27" spans="1:7">
      <c r="A27" s="378">
        <f t="shared" si="0"/>
        <v>23</v>
      </c>
      <c r="B27" s="377"/>
      <c r="C27" s="382" t="e">
        <f>IF(#REF!="B",#REF!&amp;"评估明细表",#REF!&amp;"评估申报明细表")</f>
        <v>#REF!</v>
      </c>
      <c r="E27" s="380" t="e">
        <f>IF(#REF!="B","表","表(申)")</f>
        <v>#REF!</v>
      </c>
      <c r="F27" s="381" t="s">
        <v>37</v>
      </c>
      <c r="G27" s="378">
        <f t="shared" si="1"/>
        <v>23</v>
      </c>
    </row>
    <row r="28" spans="1:7">
      <c r="A28" s="378">
        <f t="shared" si="0"/>
        <v>24</v>
      </c>
      <c r="B28" s="377"/>
      <c r="C28" s="382" t="e">
        <f>IF(#REF!="B",#REF!&amp;"评估明细表",#REF!&amp;"评估申报明细表")</f>
        <v>#REF!</v>
      </c>
      <c r="E28" s="380" t="e">
        <f>IF(#REF!="B","表","表(申)")</f>
        <v>#REF!</v>
      </c>
      <c r="F28" s="381" t="s">
        <v>38</v>
      </c>
      <c r="G28" s="378">
        <f t="shared" si="1"/>
        <v>24</v>
      </c>
    </row>
    <row r="29" spans="1:7">
      <c r="A29" s="378">
        <f t="shared" si="0"/>
        <v>25</v>
      </c>
      <c r="B29" s="377"/>
      <c r="C29" s="377" t="e">
        <f>IF(#REF!="B",#REF!&amp;"评估明细表",#REF!&amp;"评估申报明细表")</f>
        <v>#REF!</v>
      </c>
      <c r="E29" s="48" t="e">
        <f>IF(#REF!="B","表","表(申)")</f>
        <v>#REF!</v>
      </c>
      <c r="F29" s="383" t="s">
        <v>39</v>
      </c>
      <c r="G29" s="378">
        <f t="shared" si="1"/>
        <v>25</v>
      </c>
    </row>
    <row r="30" spans="1:7">
      <c r="A30" s="378">
        <f t="shared" si="0"/>
        <v>26</v>
      </c>
      <c r="B30" s="377"/>
      <c r="C30" s="384" t="e">
        <f>IF(#REF!="B",#REF!&amp;"评估汇总表",#REF!&amp;"评估申报汇总表")</f>
        <v>#REF!</v>
      </c>
      <c r="E30" s="48" t="e">
        <f>IF(#REF!="B","表","表(申)")</f>
        <v>#REF!</v>
      </c>
      <c r="F30" s="383" t="s">
        <v>40</v>
      </c>
      <c r="G30" s="378">
        <f t="shared" si="1"/>
        <v>26</v>
      </c>
    </row>
    <row r="31" spans="1:7">
      <c r="A31" s="378">
        <f t="shared" si="0"/>
        <v>27</v>
      </c>
      <c r="B31" s="377"/>
      <c r="C31" s="377" t="e">
        <f>IF(#REF!="B",#REF!&amp;"评估明细表",#REF!&amp;"评估申报明细表")</f>
        <v>#REF!</v>
      </c>
      <c r="E31" s="48" t="e">
        <f>IF(#REF!="B","表","表(申)")</f>
        <v>#REF!</v>
      </c>
      <c r="F31" s="383" t="s">
        <v>41</v>
      </c>
      <c r="G31" s="378">
        <f t="shared" si="1"/>
        <v>27</v>
      </c>
    </row>
    <row r="32" spans="1:7">
      <c r="A32" s="378">
        <f t="shared" si="0"/>
        <v>28</v>
      </c>
      <c r="B32" s="377"/>
      <c r="C32" s="377" t="e">
        <f>IF(#REF!="B",#REF!&amp;"评估明细表",#REF!&amp;"评估申报明细表")</f>
        <v>#REF!</v>
      </c>
      <c r="E32" s="48" t="e">
        <f>IF(#REF!="B","表","表(申)")</f>
        <v>#REF!</v>
      </c>
      <c r="F32" s="383" t="s">
        <v>42</v>
      </c>
      <c r="G32" s="378">
        <f t="shared" si="1"/>
        <v>28</v>
      </c>
    </row>
    <row r="33" spans="1:7">
      <c r="A33" s="378">
        <f t="shared" si="0"/>
        <v>29</v>
      </c>
      <c r="B33" s="377"/>
      <c r="C33" s="377" t="e">
        <f>IF(#REF!="B",#REF!&amp;"评估明细表",#REF!&amp;"评估申报明细表")</f>
        <v>#REF!</v>
      </c>
      <c r="E33" s="48" t="e">
        <f>IF(#REF!="B","表","表(申)")</f>
        <v>#REF!</v>
      </c>
      <c r="F33" s="383" t="s">
        <v>43</v>
      </c>
      <c r="G33" s="378">
        <f t="shared" si="1"/>
        <v>29</v>
      </c>
    </row>
    <row r="34" spans="1:7">
      <c r="A34" s="378">
        <f t="shared" si="0"/>
        <v>30</v>
      </c>
      <c r="B34" s="377"/>
      <c r="C34" s="382" t="e">
        <f>IF(#REF!="B",#REF!&amp;"评估明细表",#REF!&amp;"评估申报明细表")</f>
        <v>#REF!</v>
      </c>
      <c r="E34" s="380" t="e">
        <f>IF(#REF!="B","表","表(申)")</f>
        <v>#REF!</v>
      </c>
      <c r="F34" s="381" t="s">
        <v>44</v>
      </c>
      <c r="G34" s="378">
        <f t="shared" si="1"/>
        <v>30</v>
      </c>
    </row>
    <row r="35" spans="1:7">
      <c r="A35" s="378">
        <f t="shared" si="0"/>
        <v>31</v>
      </c>
      <c r="B35" s="377"/>
      <c r="C35" s="382" t="e">
        <f>IF(#REF!="B",#REF!&amp;"评估明细表",#REF!&amp;"评估申报明细表")</f>
        <v>#REF!</v>
      </c>
      <c r="E35" s="380" t="e">
        <f>IF(#REF!="B","表","表(申)")</f>
        <v>#REF!</v>
      </c>
      <c r="F35" s="381" t="s">
        <v>45</v>
      </c>
      <c r="G35" s="378">
        <f t="shared" si="1"/>
        <v>31</v>
      </c>
    </row>
    <row r="36" spans="1:7">
      <c r="A36" s="378">
        <f t="shared" si="0"/>
        <v>32</v>
      </c>
      <c r="B36" s="377"/>
      <c r="C36" s="382" t="e">
        <f>IF(#REF!="B",#REF!&amp;"评估明细表",#REF!&amp;"评估申报明细表")</f>
        <v>#REF!</v>
      </c>
      <c r="E36" s="380" t="e">
        <f>IF(#REF!="B","表","表(申)")</f>
        <v>#REF!</v>
      </c>
      <c r="F36" s="381" t="s">
        <v>46</v>
      </c>
      <c r="G36" s="378">
        <f t="shared" si="1"/>
        <v>32</v>
      </c>
    </row>
    <row r="37" spans="1:7">
      <c r="A37" s="378">
        <f t="shared" si="0"/>
        <v>33</v>
      </c>
      <c r="B37" s="377"/>
      <c r="C37" s="382" t="e">
        <f>IF(#REF!="B",#REF!&amp;"评估明细表",#REF!&amp;"评估申报明细表")</f>
        <v>#REF!</v>
      </c>
      <c r="E37" s="380" t="e">
        <f>IF(#REF!="B","表","表(申)")</f>
        <v>#REF!</v>
      </c>
      <c r="F37" s="381" t="s">
        <v>47</v>
      </c>
      <c r="G37" s="378">
        <f t="shared" si="1"/>
        <v>33</v>
      </c>
    </row>
    <row r="38" spans="1:7">
      <c r="A38" s="378">
        <f t="shared" si="0"/>
        <v>34</v>
      </c>
      <c r="B38" s="377"/>
      <c r="C38" s="382" t="e">
        <f>IF(#REF!="B",#REF!&amp;"评估汇总表",#REF!&amp;"评估申报汇总表")</f>
        <v>#REF!</v>
      </c>
      <c r="E38" s="380" t="e">
        <f>IF(#REF!="B","表","表(申)")</f>
        <v>#REF!</v>
      </c>
      <c r="F38" s="381" t="s">
        <v>48</v>
      </c>
      <c r="G38" s="378">
        <f t="shared" si="1"/>
        <v>34</v>
      </c>
    </row>
    <row r="39" spans="1:7">
      <c r="A39" s="378">
        <f t="shared" si="0"/>
        <v>35</v>
      </c>
      <c r="B39" s="377"/>
      <c r="C39" s="377" t="e">
        <f>IF(#REF!="B",#REF!&amp;"评估明细表",#REF!&amp;"评估申报明细表")</f>
        <v>#REF!</v>
      </c>
      <c r="E39" s="48" t="e">
        <f>IF(#REF!="B","表","表(申)")</f>
        <v>#REF!</v>
      </c>
      <c r="F39" s="383" t="s">
        <v>49</v>
      </c>
      <c r="G39" s="378">
        <f t="shared" si="1"/>
        <v>35</v>
      </c>
    </row>
    <row r="40" spans="1:7">
      <c r="A40" s="378">
        <f t="shared" si="0"/>
        <v>36</v>
      </c>
      <c r="B40" s="377"/>
      <c r="C40" s="377" t="e">
        <f>IF(#REF!="B",#REF!&amp;"评估明细表",#REF!&amp;"评估申报明细表")</f>
        <v>#REF!</v>
      </c>
      <c r="E40" s="48" t="e">
        <f>IF(#REF!="B","表","表(申)")</f>
        <v>#REF!</v>
      </c>
      <c r="F40" s="383" t="s">
        <v>50</v>
      </c>
      <c r="G40" s="378">
        <f t="shared" si="1"/>
        <v>36</v>
      </c>
    </row>
    <row r="41" spans="1:7">
      <c r="A41" s="378"/>
      <c r="B41" s="377"/>
      <c r="C41" s="377" t="e">
        <f>IF(#REF!="B",#REF!&amp;"评估明细表",#REF!&amp;"评估申报明细表")</f>
        <v>#REF!</v>
      </c>
      <c r="E41" s="48" t="e">
        <f>IF(#REF!="B","表","表(申)")</f>
        <v>#REF!</v>
      </c>
      <c r="F41" s="383" t="s">
        <v>51</v>
      </c>
      <c r="G41" s="378">
        <f t="shared" si="1"/>
        <v>37</v>
      </c>
    </row>
    <row r="42" spans="1:7">
      <c r="A42" s="378">
        <f>A40+1</f>
        <v>37</v>
      </c>
      <c r="B42" s="377"/>
      <c r="C42" s="377" t="e">
        <f>IF(#REF!="B",#REF!&amp;"评估明细表",#REF!&amp;"评估申报明细表")</f>
        <v>#REF!</v>
      </c>
      <c r="E42" s="48" t="e">
        <f>IF(#REF!="B","表","表(申)")</f>
        <v>#REF!</v>
      </c>
      <c r="F42" s="383" t="s">
        <v>52</v>
      </c>
      <c r="G42" s="378">
        <f t="shared" si="1"/>
        <v>38</v>
      </c>
    </row>
    <row r="43" spans="1:7">
      <c r="A43" s="378">
        <f t="shared" si="0"/>
        <v>38</v>
      </c>
      <c r="B43" s="377"/>
      <c r="C43" s="382" t="e">
        <f>IF(#REF!="B",#REF!&amp;"评估明细表",#REF!&amp;"评估申报明细表")</f>
        <v>#REF!</v>
      </c>
      <c r="E43" s="380" t="e">
        <f>IF(#REF!="B","表","表(申)")</f>
        <v>#REF!</v>
      </c>
      <c r="F43" s="381" t="s">
        <v>53</v>
      </c>
      <c r="G43" s="378">
        <f t="shared" si="1"/>
        <v>39</v>
      </c>
    </row>
    <row r="44" spans="1:7">
      <c r="A44" s="378">
        <f t="shared" si="0"/>
        <v>39</v>
      </c>
      <c r="B44" s="377"/>
      <c r="C44" s="382" t="e">
        <f>IF(#REF!="B",#REF!&amp;"评估明细表",#REF!&amp;"评估申报明细表")</f>
        <v>#REF!</v>
      </c>
      <c r="E44" s="380" t="e">
        <f>IF(#REF!="B","表","表(申)")</f>
        <v>#REF!</v>
      </c>
      <c r="F44" s="381" t="s">
        <v>54</v>
      </c>
      <c r="G44" s="378">
        <f t="shared" si="1"/>
        <v>40</v>
      </c>
    </row>
    <row r="45" spans="1:7">
      <c r="A45" s="378">
        <f t="shared" si="0"/>
        <v>40</v>
      </c>
      <c r="B45" s="377"/>
      <c r="C45" s="382" t="e">
        <f>IF(#REF!="B",#REF!&amp;"评估明细表",#REF!&amp;"评估申报明细表")</f>
        <v>#REF!</v>
      </c>
      <c r="E45" s="380" t="e">
        <f>IF(#REF!="B","表","表(申)")</f>
        <v>#REF!</v>
      </c>
      <c r="F45" s="381" t="s">
        <v>55</v>
      </c>
      <c r="G45" s="378">
        <f t="shared" si="1"/>
        <v>41</v>
      </c>
    </row>
    <row r="46" spans="1:7">
      <c r="A46" s="378">
        <f t="shared" si="0"/>
        <v>41</v>
      </c>
      <c r="B46" s="377"/>
      <c r="C46" s="382" t="e">
        <f>IF(#REF!="B",#REF!&amp;"评估汇总表",#REF!&amp;"评估申报汇总表")</f>
        <v>#REF!</v>
      </c>
      <c r="E46" s="380" t="e">
        <f>IF(#REF!="B","表","表(申)")</f>
        <v>#REF!</v>
      </c>
      <c r="F46" s="381" t="s">
        <v>56</v>
      </c>
      <c r="G46" s="378">
        <f t="shared" si="1"/>
        <v>42</v>
      </c>
    </row>
    <row r="47" spans="1:7">
      <c r="A47" s="378">
        <f t="shared" si="0"/>
        <v>42</v>
      </c>
      <c r="B47" s="377"/>
      <c r="C47" s="382" t="e">
        <f>IF(#REF!="B",#REF!&amp;"评估明细表",#REF!&amp;"评估申报明细表")</f>
        <v>#REF!</v>
      </c>
      <c r="E47" s="380" t="e">
        <f>IF(#REF!="B","表","表(申)")</f>
        <v>#REF!</v>
      </c>
      <c r="F47" s="381" t="s">
        <v>57</v>
      </c>
      <c r="G47" s="378">
        <f t="shared" si="1"/>
        <v>43</v>
      </c>
    </row>
    <row r="48" spans="1:7">
      <c r="A48" s="378">
        <f t="shared" si="0"/>
        <v>43</v>
      </c>
      <c r="B48" s="377"/>
      <c r="C48" s="377" t="e">
        <f>IF(#REF!="B",#REF!&amp;"评估明细表",#REF!&amp;"评估申报明细表")</f>
        <v>#REF!</v>
      </c>
      <c r="E48" s="48" t="e">
        <f>IF(#REF!="B","表","表(申)")</f>
        <v>#REF!</v>
      </c>
      <c r="F48" s="383" t="s">
        <v>58</v>
      </c>
      <c r="G48" s="378">
        <f t="shared" si="1"/>
        <v>44</v>
      </c>
    </row>
    <row r="49" spans="1:7">
      <c r="A49" s="378">
        <f t="shared" si="0"/>
        <v>44</v>
      </c>
      <c r="B49" s="377"/>
      <c r="C49" s="377" t="e">
        <f>IF(#REF!="B",#REF!&amp;"评估明细表",#REF!&amp;"评估申报明细表")</f>
        <v>#REF!</v>
      </c>
      <c r="E49" s="48" t="e">
        <f>IF(#REF!="B","表","表(申)")</f>
        <v>#REF!</v>
      </c>
      <c r="F49" s="383" t="s">
        <v>59</v>
      </c>
      <c r="G49" s="378">
        <f t="shared" si="1"/>
        <v>45</v>
      </c>
    </row>
    <row r="50" spans="1:7">
      <c r="A50" s="378">
        <f t="shared" si="0"/>
        <v>45</v>
      </c>
      <c r="B50" s="377"/>
      <c r="C50" s="377" t="e">
        <f>IF(#REF!="B",#REF!&amp;"评估明细表",#REF!&amp;"评估申报明细表")</f>
        <v>#REF!</v>
      </c>
      <c r="E50" s="48" t="e">
        <f>IF(#REF!="B","表","表(申)")</f>
        <v>#REF!</v>
      </c>
      <c r="F50" s="383" t="s">
        <v>60</v>
      </c>
      <c r="G50" s="378">
        <f t="shared" si="1"/>
        <v>46</v>
      </c>
    </row>
    <row r="51" spans="1:7">
      <c r="A51" s="378">
        <f t="shared" si="0"/>
        <v>46</v>
      </c>
      <c r="B51" s="377"/>
      <c r="C51" s="377" t="e">
        <f>IF(#REF!="B",#REF!&amp;"评估明细表",#REF!&amp;"评估申报明细表")</f>
        <v>#REF!</v>
      </c>
      <c r="E51" s="48" t="e">
        <f>IF(#REF!="B","表","表(申)")</f>
        <v>#REF!</v>
      </c>
      <c r="F51" s="383" t="s">
        <v>61</v>
      </c>
      <c r="G51" s="378">
        <f t="shared" si="1"/>
        <v>47</v>
      </c>
    </row>
    <row r="52" spans="1:7">
      <c r="A52" s="378">
        <f t="shared" si="0"/>
        <v>47</v>
      </c>
      <c r="B52" s="377"/>
      <c r="C52" s="377" t="e">
        <f>IF(#REF!="B",#REF!&amp;"评估明细表",#REF!&amp;"评估申报明细表")</f>
        <v>#REF!</v>
      </c>
      <c r="E52" s="48" t="e">
        <f>IF(#REF!="B","表","表(申)")</f>
        <v>#REF!</v>
      </c>
      <c r="F52" s="383" t="s">
        <v>62</v>
      </c>
      <c r="G52" s="378">
        <f t="shared" si="1"/>
        <v>48</v>
      </c>
    </row>
    <row r="53" spans="1:7">
      <c r="A53" s="378">
        <f t="shared" si="0"/>
        <v>48</v>
      </c>
      <c r="B53" s="377"/>
      <c r="C53" s="382" t="e">
        <f>IF(#REF!="B",#REF!&amp;"评估汇总表",#REF!&amp;"评估申报汇总表")</f>
        <v>#REF!</v>
      </c>
      <c r="E53" s="380" t="e">
        <f>IF(#REF!="B","表","表(申)")</f>
        <v>#REF!</v>
      </c>
      <c r="F53" s="381" t="s">
        <v>63</v>
      </c>
      <c r="G53" s="378">
        <f t="shared" si="1"/>
        <v>49</v>
      </c>
    </row>
    <row r="54" spans="1:7">
      <c r="A54" s="378">
        <f t="shared" si="0"/>
        <v>49</v>
      </c>
      <c r="B54" s="377"/>
      <c r="C54" s="382" t="e">
        <f>IF(#REF!="B",#REF!&amp;"评估明细表",#REF!&amp;"评估申报明细表")</f>
        <v>#REF!</v>
      </c>
      <c r="E54" s="380" t="e">
        <f>IF(#REF!="B","表","表(申)")</f>
        <v>#REF!</v>
      </c>
      <c r="F54" s="381" t="s">
        <v>64</v>
      </c>
      <c r="G54" s="378">
        <f t="shared" si="1"/>
        <v>50</v>
      </c>
    </row>
    <row r="55" spans="1:7">
      <c r="A55" s="378">
        <f t="shared" si="0"/>
        <v>50</v>
      </c>
      <c r="B55" s="377"/>
      <c r="C55" s="382" t="e">
        <f>IF(#REF!="B",#REF!&amp;"评估明细表",#REF!&amp;"评估申报明细表")</f>
        <v>#REF!</v>
      </c>
      <c r="E55" s="380" t="e">
        <f>IF(#REF!="B","表","表(申)")</f>
        <v>#REF!</v>
      </c>
      <c r="F55" s="381" t="s">
        <v>65</v>
      </c>
      <c r="G55" s="378">
        <f t="shared" si="1"/>
        <v>51</v>
      </c>
    </row>
    <row r="56" spans="1:7">
      <c r="A56" s="378">
        <f t="shared" si="0"/>
        <v>51</v>
      </c>
      <c r="B56" s="377"/>
      <c r="C56" s="382" t="e">
        <f>IF(#REF!="B",#REF!&amp;"评估明细表",#REF!&amp;"评估申报明细表")</f>
        <v>#REF!</v>
      </c>
      <c r="E56" s="380" t="e">
        <f>IF(#REF!="B","表","表(申)")</f>
        <v>#REF!</v>
      </c>
      <c r="F56" s="381" t="s">
        <v>66</v>
      </c>
      <c r="G56" s="378">
        <f t="shared" si="1"/>
        <v>52</v>
      </c>
    </row>
    <row r="57" spans="1:7">
      <c r="A57" s="378">
        <f t="shared" si="0"/>
        <v>52</v>
      </c>
      <c r="B57" s="377"/>
      <c r="C57" s="382" t="e">
        <f>IF(#REF!="B",#REF!&amp;"评估明细表",#REF!&amp;"评估申报明细表")</f>
        <v>#REF!</v>
      </c>
      <c r="E57" s="380" t="e">
        <f>IF(#REF!="B","表","表(申)")</f>
        <v>#REF!</v>
      </c>
      <c r="F57" s="381" t="s">
        <v>67</v>
      </c>
      <c r="G57" s="378">
        <f t="shared" si="1"/>
        <v>53</v>
      </c>
    </row>
    <row r="58" spans="1:7">
      <c r="A58" s="378">
        <f t="shared" si="0"/>
        <v>53</v>
      </c>
      <c r="B58" s="377"/>
      <c r="C58" s="377" t="e">
        <f>IF(#REF!="B",#REF!&amp;"评估明细表",#REF!&amp;"评估申报明细表")</f>
        <v>#REF!</v>
      </c>
      <c r="E58" s="48" t="e">
        <f>IF(#REF!="B","表","表(申)")</f>
        <v>#REF!</v>
      </c>
      <c r="F58" s="383" t="s">
        <v>68</v>
      </c>
      <c r="G58" s="378">
        <f t="shared" si="1"/>
        <v>54</v>
      </c>
    </row>
    <row r="59" spans="1:7">
      <c r="A59" s="378">
        <f t="shared" si="0"/>
        <v>54</v>
      </c>
      <c r="B59" s="377"/>
      <c r="C59" s="377" t="e">
        <f>IF(#REF!="B",#REF!&amp;"评估明细表",#REF!&amp;"评估申报明细表")</f>
        <v>#REF!</v>
      </c>
      <c r="E59" s="48" t="e">
        <f>IF(#REF!="B","表","表(申)")</f>
        <v>#REF!</v>
      </c>
      <c r="F59" s="383" t="s">
        <v>69</v>
      </c>
      <c r="G59" s="378">
        <f t="shared" si="1"/>
        <v>55</v>
      </c>
    </row>
    <row r="60" spans="1:7">
      <c r="A60" s="378">
        <f t="shared" si="0"/>
        <v>55</v>
      </c>
      <c r="B60" s="377"/>
      <c r="C60" s="377" t="e">
        <f>IF(#REF!="B",#REF!&amp;"评估明细表",#REF!&amp;"评估申报明细表")</f>
        <v>#REF!</v>
      </c>
      <c r="E60" s="48" t="e">
        <f>IF(#REF!="B","表","表(申)")</f>
        <v>#REF!</v>
      </c>
      <c r="F60" s="383" t="s">
        <v>70</v>
      </c>
      <c r="G60" s="378">
        <f t="shared" si="1"/>
        <v>56</v>
      </c>
    </row>
    <row r="61" spans="1:7">
      <c r="A61" s="378">
        <f t="shared" si="0"/>
        <v>56</v>
      </c>
      <c r="B61" s="377"/>
      <c r="C61" s="384" t="e">
        <f>IF(#REF!="B",#REF!&amp;"评估汇总表",#REF!&amp;"评估申报汇总表")</f>
        <v>#REF!</v>
      </c>
      <c r="E61" s="48" t="e">
        <f>IF(#REF!="B","表","表(申)")</f>
        <v>#REF!</v>
      </c>
      <c r="F61" s="383" t="s">
        <v>71</v>
      </c>
      <c r="G61" s="378">
        <f t="shared" si="1"/>
        <v>57</v>
      </c>
    </row>
    <row r="62" spans="1:7">
      <c r="A62" s="378">
        <f t="shared" si="0"/>
        <v>57</v>
      </c>
      <c r="B62" s="377"/>
      <c r="C62" s="377" t="e">
        <f>IF(#REF!="B",#REF!&amp;"评估明细表",#REF!&amp;"评估申报明细表")</f>
        <v>#REF!</v>
      </c>
      <c r="E62" s="48" t="e">
        <f>IF(#REF!="B","表","表(申)")</f>
        <v>#REF!</v>
      </c>
      <c r="F62" s="383" t="s">
        <v>72</v>
      </c>
      <c r="G62" s="378">
        <f t="shared" si="1"/>
        <v>58</v>
      </c>
    </row>
    <row r="63" spans="1:7">
      <c r="A63" s="378">
        <f t="shared" si="0"/>
        <v>58</v>
      </c>
      <c r="B63" s="377"/>
      <c r="C63" s="382" t="e">
        <f>IF(#REF!="B",#REF!&amp;"评估明细表",#REF!&amp;"评估申报明细表")</f>
        <v>#REF!</v>
      </c>
      <c r="E63" s="380" t="e">
        <f>IF(#REF!="B","表","表(申)")</f>
        <v>#REF!</v>
      </c>
      <c r="F63" s="381" t="s">
        <v>73</v>
      </c>
      <c r="G63" s="378">
        <f t="shared" si="1"/>
        <v>59</v>
      </c>
    </row>
    <row r="64" spans="1:7">
      <c r="A64" s="378">
        <f t="shared" si="0"/>
        <v>59</v>
      </c>
      <c r="B64" s="377"/>
      <c r="C64" s="382" t="e">
        <f>IF(#REF!="B",#REF!&amp;"评估明细表",#REF!&amp;"评估申报明细表")</f>
        <v>#REF!</v>
      </c>
      <c r="E64" s="380" t="e">
        <f>IF(#REF!="B","表","表(申)")</f>
        <v>#REF!</v>
      </c>
      <c r="F64" s="381" t="s">
        <v>74</v>
      </c>
      <c r="G64" s="378">
        <f t="shared" si="1"/>
        <v>60</v>
      </c>
    </row>
    <row r="65" spans="1:7">
      <c r="A65" s="378">
        <f t="shared" si="0"/>
        <v>60</v>
      </c>
      <c r="B65" s="377"/>
      <c r="C65" s="382" t="e">
        <f>IF(#REF!="B",#REF!&amp;"评估明细表",#REF!&amp;"评估申报明细表")</f>
        <v>#REF!</v>
      </c>
      <c r="E65" s="380" t="e">
        <f>IF(#REF!="B","表","表(申)")</f>
        <v>#REF!</v>
      </c>
      <c r="F65" s="381" t="s">
        <v>75</v>
      </c>
      <c r="G65" s="378">
        <f t="shared" si="1"/>
        <v>61</v>
      </c>
    </row>
    <row r="66" spans="1:7">
      <c r="A66" s="378">
        <f t="shared" si="0"/>
        <v>61</v>
      </c>
      <c r="B66" s="377"/>
      <c r="C66" s="382" t="e">
        <f>IF(#REF!="B",#REF!&amp;"评估明细表",#REF!&amp;"评估申报明细表")</f>
        <v>#REF!</v>
      </c>
      <c r="E66" s="380" t="e">
        <f>IF(#REF!="B","表","表(申)")</f>
        <v>#REF!</v>
      </c>
      <c r="F66" s="381" t="s">
        <v>76</v>
      </c>
      <c r="G66" s="378">
        <f t="shared" si="1"/>
        <v>62</v>
      </c>
    </row>
    <row r="67" spans="1:7">
      <c r="A67" s="378">
        <f t="shared" si="0"/>
        <v>62</v>
      </c>
      <c r="C67" s="382" t="e">
        <f>IF(#REF!="B",#REF!&amp;"评估明细表",#REF!&amp;"评估申报明细表")</f>
        <v>#REF!</v>
      </c>
      <c r="E67" s="380" t="e">
        <f>IF(#REF!="B","表","表(申)")</f>
        <v>#REF!</v>
      </c>
      <c r="F67" s="381" t="s">
        <v>77</v>
      </c>
      <c r="G67" s="378">
        <f t="shared" si="1"/>
        <v>63</v>
      </c>
    </row>
    <row r="68" spans="1:7">
      <c r="A68" s="378">
        <f t="shared" si="0"/>
        <v>63</v>
      </c>
      <c r="B68" s="377"/>
      <c r="C68" s="377" t="e">
        <f>IF(#REF!="B",#REF!&amp;"评估明细表",#REF!&amp;"评估申报明细表")</f>
        <v>#REF!</v>
      </c>
      <c r="E68" s="48" t="e">
        <f>IF(#REF!="B","表","表(申)")</f>
        <v>#REF!</v>
      </c>
      <c r="F68" s="383" t="s">
        <v>78</v>
      </c>
      <c r="G68" s="378">
        <f t="shared" si="1"/>
        <v>64</v>
      </c>
    </row>
    <row r="69" spans="1:7">
      <c r="A69" s="378">
        <f t="shared" ref="A69:A83" si="2">A68+1</f>
        <v>64</v>
      </c>
      <c r="C69" s="377" t="e">
        <f>IF(#REF!="B",#REF!&amp;"评估明细表",#REF!&amp;"评估申报明细表")</f>
        <v>#REF!</v>
      </c>
      <c r="E69" s="48" t="e">
        <f>IF(#REF!="B","表","表(申)")</f>
        <v>#REF!</v>
      </c>
      <c r="F69" s="383" t="s">
        <v>79</v>
      </c>
      <c r="G69" s="378">
        <f t="shared" ref="G69:G83" si="3">G68+1</f>
        <v>65</v>
      </c>
    </row>
    <row r="70" spans="1:7">
      <c r="A70" s="378">
        <f t="shared" si="2"/>
        <v>65</v>
      </c>
      <c r="C70" s="377" t="e">
        <f>IF(#REF!="B",#REF!&amp;"评估明细表",#REF!&amp;"评估申报明细表")</f>
        <v>#REF!</v>
      </c>
      <c r="E70" s="48" t="e">
        <f>IF(#REF!="B","表","表(申)")</f>
        <v>#REF!</v>
      </c>
      <c r="F70" s="383" t="s">
        <v>80</v>
      </c>
      <c r="G70" s="378">
        <f t="shared" si="3"/>
        <v>66</v>
      </c>
    </row>
    <row r="71" spans="1:7">
      <c r="A71" s="378">
        <f t="shared" si="2"/>
        <v>66</v>
      </c>
      <c r="C71" s="377" t="e">
        <f>IF(#REF!="B",#REF!&amp;"评估明细表",#REF!&amp;"评估申报明细表")</f>
        <v>#REF!</v>
      </c>
      <c r="E71" s="48" t="e">
        <f>IF(#REF!="B","表","表(申)")</f>
        <v>#REF!</v>
      </c>
      <c r="F71" s="383" t="s">
        <v>81</v>
      </c>
      <c r="G71" s="378">
        <f t="shared" si="3"/>
        <v>67</v>
      </c>
    </row>
    <row r="72" spans="1:7">
      <c r="A72" s="378">
        <f t="shared" si="2"/>
        <v>67</v>
      </c>
      <c r="C72" s="377" t="e">
        <f>IF(#REF!="B",#REF!&amp;"评估明细表",#REF!&amp;"评估申报明细表")</f>
        <v>#REF!</v>
      </c>
      <c r="E72" s="48" t="e">
        <f>IF(#REF!="B","表","表(申)")</f>
        <v>#REF!</v>
      </c>
      <c r="F72" s="383" t="s">
        <v>82</v>
      </c>
      <c r="G72" s="378">
        <f t="shared" si="3"/>
        <v>68</v>
      </c>
    </row>
    <row r="73" spans="1:7">
      <c r="A73" s="378">
        <f t="shared" si="2"/>
        <v>68</v>
      </c>
      <c r="C73" s="382" t="e">
        <f>IF(#REF!="B",#REF!&amp;"评估明细表",#REF!&amp;"评估申报明细表")</f>
        <v>#REF!</v>
      </c>
      <c r="E73" s="380" t="e">
        <f>IF(#REF!="B","表","表(申)")</f>
        <v>#REF!</v>
      </c>
      <c r="F73" s="383" t="s">
        <v>83</v>
      </c>
      <c r="G73" s="378">
        <f t="shared" si="3"/>
        <v>69</v>
      </c>
    </row>
    <row r="74" spans="1:7">
      <c r="A74" s="378">
        <f t="shared" si="2"/>
        <v>69</v>
      </c>
      <c r="C74" s="382" t="e">
        <f>IF(#REF!="B",#REF!&amp;"评估明细表",#REF!&amp;"评估申报明细表")</f>
        <v>#REF!</v>
      </c>
      <c r="E74" s="380" t="e">
        <f>IF(#REF!="B","表","表(申)")</f>
        <v>#REF!</v>
      </c>
      <c r="F74" s="383" t="s">
        <v>84</v>
      </c>
      <c r="G74" s="378">
        <f t="shared" si="3"/>
        <v>70</v>
      </c>
    </row>
    <row r="75" spans="1:7">
      <c r="A75" s="378">
        <f t="shared" si="2"/>
        <v>70</v>
      </c>
      <c r="C75" s="379" t="e">
        <f>IF(#REF!="B",#REF!&amp;"评估汇总表",#REF!&amp;"评估申报汇总表")</f>
        <v>#REF!</v>
      </c>
      <c r="E75" s="380" t="e">
        <f>IF(#REF!="B","表","表(申)")</f>
        <v>#REF!</v>
      </c>
      <c r="F75" s="381" t="s">
        <v>85</v>
      </c>
      <c r="G75" s="378">
        <f t="shared" si="3"/>
        <v>71</v>
      </c>
    </row>
    <row r="76" spans="1:7">
      <c r="A76" s="378">
        <f t="shared" si="2"/>
        <v>71</v>
      </c>
      <c r="C76" s="382" t="e">
        <f>IF(#REF!="B",#REF!&amp;"评估明细表",#REF!&amp;"评估申报明细表")</f>
        <v>#REF!</v>
      </c>
      <c r="E76" s="380" t="e">
        <f>IF(#REF!="B","表","表(申)")</f>
        <v>#REF!</v>
      </c>
      <c r="F76" s="381" t="s">
        <v>86</v>
      </c>
      <c r="G76" s="378">
        <f t="shared" si="3"/>
        <v>72</v>
      </c>
    </row>
    <row r="77" spans="1:7">
      <c r="A77" s="378">
        <f t="shared" si="2"/>
        <v>72</v>
      </c>
      <c r="C77" s="382" t="e">
        <f>IF(#REF!="B",#REF!&amp;"评估明细表",#REF!&amp;"评估申报明细表")</f>
        <v>#REF!</v>
      </c>
      <c r="E77" s="380" t="e">
        <f>IF(#REF!="B","表","表(申)")</f>
        <v>#REF!</v>
      </c>
      <c r="F77" s="381" t="s">
        <v>87</v>
      </c>
      <c r="G77" s="378">
        <f t="shared" si="3"/>
        <v>73</v>
      </c>
    </row>
    <row r="78" spans="1:7">
      <c r="A78" s="378">
        <f t="shared" si="2"/>
        <v>73</v>
      </c>
      <c r="C78" s="385" t="e">
        <f>IF(#REF!="B",#REF!&amp;"评估明细表",#REF!&amp;"评估申报明细表")</f>
        <v>#REF!</v>
      </c>
      <c r="D78" s="386"/>
      <c r="E78" s="387" t="e">
        <f>IF(#REF!="B","表","表(申)")</f>
        <v>#REF!</v>
      </c>
      <c r="F78" s="388" t="s">
        <v>88</v>
      </c>
      <c r="G78" s="378">
        <f t="shared" si="3"/>
        <v>74</v>
      </c>
    </row>
    <row r="79" spans="1:7">
      <c r="A79" s="378">
        <f t="shared" si="2"/>
        <v>74</v>
      </c>
      <c r="C79" s="385" t="e">
        <f>IF(#REF!="B",#REF!&amp;"评估明细表",#REF!&amp;"评估申报明细表")</f>
        <v>#REF!</v>
      </c>
      <c r="D79" s="386"/>
      <c r="E79" s="387" t="e">
        <f>IF(#REF!="B","表","表(申)")</f>
        <v>#REF!</v>
      </c>
      <c r="F79" s="388" t="s">
        <v>89</v>
      </c>
      <c r="G79" s="378">
        <f t="shared" si="3"/>
        <v>75</v>
      </c>
    </row>
    <row r="80" spans="1:7">
      <c r="A80" s="378">
        <f t="shared" si="2"/>
        <v>75</v>
      </c>
      <c r="C80" s="385" t="e">
        <f>IF(#REF!="B",#REF!&amp;"评估明细表",#REF!&amp;"评估申报明细表")</f>
        <v>#REF!</v>
      </c>
      <c r="D80" s="386"/>
      <c r="E80" s="387" t="e">
        <f>IF(#REF!="B","表","表(申)")</f>
        <v>#REF!</v>
      </c>
      <c r="F80" s="388" t="s">
        <v>90</v>
      </c>
      <c r="G80" s="378">
        <f t="shared" si="3"/>
        <v>76</v>
      </c>
    </row>
    <row r="81" spans="1:7">
      <c r="A81" s="378">
        <f t="shared" si="2"/>
        <v>76</v>
      </c>
      <c r="C81" s="385" t="e">
        <f>IF(#REF!="B",#REF!&amp;"评估明细表",#REF!&amp;"评估申报明细表")</f>
        <v>#REF!</v>
      </c>
      <c r="D81" s="386"/>
      <c r="E81" s="387" t="e">
        <f>IF(#REF!="B","表","表(申)")</f>
        <v>#REF!</v>
      </c>
      <c r="F81" s="388" t="s">
        <v>91</v>
      </c>
      <c r="G81" s="378">
        <f t="shared" si="3"/>
        <v>77</v>
      </c>
    </row>
    <row r="82" spans="1:7">
      <c r="A82" s="378">
        <f t="shared" si="2"/>
        <v>77</v>
      </c>
      <c r="C82" s="385" t="e">
        <f>IF(#REF!="B",#REF!&amp;"评估明细表",#REF!&amp;"评估申报明细表")</f>
        <v>#REF!</v>
      </c>
      <c r="D82" s="386"/>
      <c r="E82" s="387" t="e">
        <f>IF(#REF!="B","表","表(申)")</f>
        <v>#REF!</v>
      </c>
      <c r="F82" s="388" t="s">
        <v>92</v>
      </c>
      <c r="G82" s="378">
        <f t="shared" si="3"/>
        <v>78</v>
      </c>
    </row>
    <row r="83" spans="1:7">
      <c r="A83" s="378">
        <f t="shared" si="2"/>
        <v>78</v>
      </c>
      <c r="C83" s="385" t="e">
        <f>IF(#REF!="B",#REF!&amp;"评估明细表",#REF!&amp;"评估申报明细表")</f>
        <v>#REF!</v>
      </c>
      <c r="D83" s="386"/>
      <c r="E83" s="387" t="e">
        <f>IF(#REF!="B","表","表(申)")</f>
        <v>#REF!</v>
      </c>
      <c r="F83" s="388" t="s">
        <v>93</v>
      </c>
      <c r="G83" s="378">
        <f t="shared" si="3"/>
        <v>79</v>
      </c>
    </row>
  </sheetData>
  <mergeCells count="1">
    <mergeCell ref="E4:F4"/>
  </mergeCells>
  <printOptions horizontalCentered="1"/>
  <pageMargins left="0.708661417322835" right="0.708661417322835" top="0.354330708661417" bottom="0.354330708661417" header="0.31496062992126" footer="0.31496062992126"/>
  <pageSetup paperSize="9" scale="67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showGridLines="0" view="pageBreakPreview" zoomScale="99" zoomScaleNormal="100" workbookViewId="0">
      <pane xSplit="10" ySplit="6" topLeftCell="K7" activePane="bottomRight" state="frozen"/>
      <selection/>
      <selection pane="topRight"/>
      <selection pane="bottomLeft"/>
      <selection pane="bottomRight" activeCell="A2" sqref="A2"/>
    </sheetView>
  </sheetViews>
  <sheetFormatPr defaultColWidth="9" defaultRowHeight="14"/>
  <cols>
    <col min="1" max="1" width="6.25" customWidth="1"/>
    <col min="2" max="2" width="35.625" customWidth="1"/>
    <col min="3" max="5" width="9.625" customWidth="1"/>
    <col min="6" max="7" width="15.625" customWidth="1"/>
    <col min="8" max="8" width="12.375" customWidth="1"/>
    <col min="9" max="9" width="8.375" customWidth="1"/>
    <col min="12" max="12" width="12.625" customWidth="1"/>
  </cols>
  <sheetData>
    <row r="1" ht="26.45" customHeight="1" spans="1:10">
      <c r="A1" s="2" t="e">
        <f>目录!C33</f>
        <v>#REF!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e">
        <f>封面!D13</f>
        <v>#REF!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e">
        <f>目录!E33&amp;目录!F33</f>
        <v>#REF!</v>
      </c>
    </row>
    <row r="4" spans="1:10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36" t="s">
        <v>94</v>
      </c>
    </row>
    <row r="5" ht="15" spans="1:10">
      <c r="A5" s="6" t="s">
        <v>95</v>
      </c>
      <c r="B5" s="7"/>
      <c r="C5" s="7"/>
      <c r="D5" s="7"/>
      <c r="E5" s="7"/>
      <c r="F5" s="7"/>
      <c r="G5" s="8" t="s">
        <v>96</v>
      </c>
      <c r="H5" s="9"/>
      <c r="I5" s="9"/>
      <c r="J5" s="37"/>
    </row>
    <row r="6" s="1" customFormat="1" ht="13" spans="1:13">
      <c r="A6" s="10" t="s">
        <v>112</v>
      </c>
      <c r="B6" s="11" t="s">
        <v>133</v>
      </c>
      <c r="C6" s="11" t="s">
        <v>134</v>
      </c>
      <c r="D6" s="11" t="s">
        <v>166</v>
      </c>
      <c r="E6" s="11" t="s">
        <v>167</v>
      </c>
      <c r="F6" s="12" t="s">
        <v>99</v>
      </c>
      <c r="G6" s="13" t="s">
        <v>100</v>
      </c>
      <c r="H6" s="14" t="s">
        <v>101</v>
      </c>
      <c r="I6" s="14" t="s">
        <v>102</v>
      </c>
      <c r="J6" s="38" t="s">
        <v>115</v>
      </c>
      <c r="L6" s="39" t="s">
        <v>103</v>
      </c>
      <c r="M6" s="39" t="s">
        <v>104</v>
      </c>
    </row>
    <row r="7" spans="1:12">
      <c r="A7" s="15">
        <v>1</v>
      </c>
      <c r="B7" s="16"/>
      <c r="C7" s="16"/>
      <c r="D7" s="67"/>
      <c r="E7" s="67"/>
      <c r="F7" s="19"/>
      <c r="G7" s="20"/>
      <c r="H7" s="21" t="e">
        <f>IF(#REF!&lt;&gt;"B","",G7-F7)</f>
        <v>#REF!</v>
      </c>
      <c r="I7" s="40" t="e">
        <f>IF(#REF!&lt;&gt;"B","",IF(F7=0,0,ROUND(H7/ABS(F7),4)))</f>
        <v>#REF!</v>
      </c>
      <c r="J7" s="145"/>
      <c r="L7" s="42"/>
    </row>
    <row r="8" spans="1:12">
      <c r="A8" s="15">
        <f>A7+1</f>
        <v>2</v>
      </c>
      <c r="B8" s="16"/>
      <c r="C8" s="16"/>
      <c r="D8" s="67"/>
      <c r="E8" s="67"/>
      <c r="F8" s="19"/>
      <c r="G8" s="20"/>
      <c r="H8" s="21"/>
      <c r="I8" s="40"/>
      <c r="J8" s="145"/>
      <c r="L8" s="42"/>
    </row>
    <row r="9" spans="1:12">
      <c r="A9" s="15">
        <f t="shared" ref="A9:A16" si="0">A8+1</f>
        <v>3</v>
      </c>
      <c r="B9" s="16"/>
      <c r="C9" s="16"/>
      <c r="D9" s="67"/>
      <c r="E9" s="67"/>
      <c r="F9" s="19"/>
      <c r="G9" s="20"/>
      <c r="H9" s="21"/>
      <c r="I9" s="21"/>
      <c r="J9" s="145"/>
      <c r="L9" s="42"/>
    </row>
    <row r="10" spans="1:12">
      <c r="A10" s="15">
        <f t="shared" si="0"/>
        <v>4</v>
      </c>
      <c r="B10" s="16"/>
      <c r="C10" s="16"/>
      <c r="D10" s="67"/>
      <c r="E10" s="67"/>
      <c r="F10" s="19"/>
      <c r="G10" s="20"/>
      <c r="H10" s="21"/>
      <c r="I10" s="21"/>
      <c r="J10" s="145"/>
      <c r="L10" s="42"/>
    </row>
    <row r="11" spans="1:12">
      <c r="A11" s="15">
        <f t="shared" si="0"/>
        <v>5</v>
      </c>
      <c r="B11" s="16"/>
      <c r="C11" s="16"/>
      <c r="D11" s="67"/>
      <c r="E11" s="67"/>
      <c r="F11" s="19"/>
      <c r="G11" s="20"/>
      <c r="H11" s="21"/>
      <c r="I11" s="21"/>
      <c r="J11" s="145"/>
      <c r="L11" s="42"/>
    </row>
    <row r="12" spans="1:12">
      <c r="A12" s="15">
        <f t="shared" si="0"/>
        <v>6</v>
      </c>
      <c r="B12" s="16"/>
      <c r="C12" s="16"/>
      <c r="D12" s="67"/>
      <c r="E12" s="67"/>
      <c r="F12" s="19"/>
      <c r="G12" s="20"/>
      <c r="H12" s="21"/>
      <c r="I12" s="21"/>
      <c r="J12" s="145"/>
      <c r="L12" s="42"/>
    </row>
    <row r="13" spans="1:12">
      <c r="A13" s="15">
        <f t="shared" si="0"/>
        <v>7</v>
      </c>
      <c r="B13" s="16"/>
      <c r="C13" s="16"/>
      <c r="D13" s="67"/>
      <c r="E13" s="67"/>
      <c r="F13" s="19"/>
      <c r="G13" s="20"/>
      <c r="H13" s="21"/>
      <c r="I13" s="21"/>
      <c r="J13" s="145"/>
      <c r="L13" s="42"/>
    </row>
    <row r="14" spans="1:12">
      <c r="A14" s="15">
        <f t="shared" si="0"/>
        <v>8</v>
      </c>
      <c r="B14" s="16"/>
      <c r="C14" s="16"/>
      <c r="D14" s="67"/>
      <c r="E14" s="67"/>
      <c r="F14" s="19"/>
      <c r="G14" s="20"/>
      <c r="H14" s="21"/>
      <c r="I14" s="21"/>
      <c r="J14" s="145"/>
      <c r="L14" s="42"/>
    </row>
    <row r="15" spans="1:12">
      <c r="A15" s="15">
        <f t="shared" si="0"/>
        <v>9</v>
      </c>
      <c r="B15" s="16"/>
      <c r="C15" s="16"/>
      <c r="D15" s="67"/>
      <c r="E15" s="67"/>
      <c r="F15" s="19"/>
      <c r="G15" s="20"/>
      <c r="H15" s="21"/>
      <c r="I15" s="21"/>
      <c r="J15" s="145"/>
      <c r="L15" s="42"/>
    </row>
    <row r="16" spans="1:12">
      <c r="A16" s="15">
        <f t="shared" si="0"/>
        <v>10</v>
      </c>
      <c r="B16" s="16"/>
      <c r="C16" s="16"/>
      <c r="D16" s="67"/>
      <c r="E16" s="67"/>
      <c r="F16" s="19"/>
      <c r="G16" s="20"/>
      <c r="H16" s="21"/>
      <c r="I16" s="21"/>
      <c r="J16" s="145"/>
      <c r="L16" s="42"/>
    </row>
    <row r="17" spans="1:12">
      <c r="A17" s="15"/>
      <c r="B17" s="16"/>
      <c r="C17" s="16"/>
      <c r="D17" s="67"/>
      <c r="E17" s="67"/>
      <c r="F17" s="19"/>
      <c r="G17" s="20"/>
      <c r="H17" s="21"/>
      <c r="I17" s="21"/>
      <c r="J17" s="145"/>
      <c r="L17" s="42"/>
    </row>
    <row r="18" spans="1:12">
      <c r="A18" s="15"/>
      <c r="B18" s="18" t="s">
        <v>130</v>
      </c>
      <c r="C18" s="16"/>
      <c r="D18" s="66"/>
      <c r="E18" s="66"/>
      <c r="F18" s="19">
        <f>ROUND(SUM(F7:F17),2)</f>
        <v>0</v>
      </c>
      <c r="G18" s="20" t="e">
        <f>IF(#REF!&lt;&gt;"B","",ROUND(SUM(G7:G17),2))</f>
        <v>#REF!</v>
      </c>
      <c r="H18" s="21" t="e">
        <f>IF(#REF!&lt;&gt;"B","",ROUND(SUM(H7:H17),2))</f>
        <v>#REF!</v>
      </c>
      <c r="I18" s="40" t="e">
        <f>IF(#REF!&lt;&gt;"B","",IF(F18=0,0,ROUND(H18/ABS(F18),4)))</f>
        <v>#REF!</v>
      </c>
      <c r="J18" s="145"/>
      <c r="L18" s="42"/>
    </row>
    <row r="19" spans="1:12">
      <c r="A19" s="26"/>
      <c r="B19" s="140" t="s">
        <v>159</v>
      </c>
      <c r="C19" s="24"/>
      <c r="D19" s="67"/>
      <c r="E19" s="67"/>
      <c r="F19" s="19"/>
      <c r="G19" s="20"/>
      <c r="H19" s="21" t="e">
        <f>IF(#REF!&lt;&gt;"B","",G19-F19)</f>
        <v>#REF!</v>
      </c>
      <c r="I19" s="40" t="e">
        <f>IF(#REF!&lt;&gt;"B","",IF(F19=0,0,ROUND(H19/ABS(F19),4)))</f>
        <v>#REF!</v>
      </c>
      <c r="J19" s="61"/>
      <c r="L19" s="42"/>
    </row>
    <row r="20" spans="1:13">
      <c r="A20" s="27"/>
      <c r="B20" s="28" t="s">
        <v>132</v>
      </c>
      <c r="C20" s="28"/>
      <c r="D20" s="362"/>
      <c r="E20" s="362"/>
      <c r="F20" s="30">
        <f>ROUND(SUM(F18,-F19),2)</f>
        <v>0</v>
      </c>
      <c r="G20" s="31" t="e">
        <f>IF(#REF!&lt;&gt;"B","",ROUND(SUM(G18,-G19),2))</f>
        <v>#REF!</v>
      </c>
      <c r="H20" s="32" t="e">
        <f>IF(#REF!&lt;&gt;"B","",ROUND(SUM(H18,-H19),2))</f>
        <v>#REF!</v>
      </c>
      <c r="I20" s="43" t="e">
        <f>IF(#REF!&lt;&gt;"B","",IF(F20=0,0,ROUND(H20/ABS(F20),4)))</f>
        <v>#REF!</v>
      </c>
      <c r="J20" s="101"/>
      <c r="L20" s="45"/>
      <c r="M20" s="46" t="str">
        <f>IF(F20-L20=0,"OK","F")</f>
        <v>OK</v>
      </c>
    </row>
    <row r="21" spans="1:10">
      <c r="A21" s="33"/>
      <c r="B21" s="33"/>
      <c r="C21" s="33"/>
      <c r="D21" s="33"/>
      <c r="E21" s="33"/>
      <c r="F21" s="33"/>
      <c r="G21" s="33"/>
      <c r="H21" s="33"/>
      <c r="I21" s="33"/>
      <c r="J21" s="33"/>
    </row>
    <row r="22" spans="1:11">
      <c r="A22" s="34" t="e">
        <f>"被评估企业填表人："&amp;#REF!</f>
        <v>#REF!</v>
      </c>
      <c r="B22" s="35"/>
      <c r="C22" s="35"/>
      <c r="D22" s="35"/>
      <c r="E22" s="35"/>
      <c r="F22" s="35"/>
      <c r="G22" s="33"/>
      <c r="H22" s="33"/>
      <c r="I22" s="33"/>
      <c r="J22" s="47" t="e">
        <f>IF(#REF!="B","评估人员:"&amp;#REF!,"")</f>
        <v>#REF!</v>
      </c>
      <c r="K22" s="48"/>
    </row>
    <row r="23" spans="1:10">
      <c r="A23" s="34" t="e">
        <f>"填表日期："&amp;#REF!</f>
        <v>#REF!</v>
      </c>
      <c r="B23" s="35"/>
      <c r="C23" s="35"/>
      <c r="D23" s="35"/>
      <c r="E23" s="35"/>
      <c r="F23" s="35"/>
      <c r="G23" s="33"/>
      <c r="H23" s="33"/>
      <c r="I23" s="33"/>
      <c r="J23" s="33"/>
    </row>
  </sheetData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  <colBreaks count="1" manualBreakCount="1">
    <brk id="10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showGridLines="0" view="pageBreakPreview" zoomScale="107" zoomScaleNormal="100" workbookViewId="0">
      <pane xSplit="10" ySplit="6" topLeftCell="K7" activePane="bottomRight" state="frozen"/>
      <selection/>
      <selection pane="topRight"/>
      <selection pane="bottomLeft"/>
      <selection pane="bottomRight" activeCell="G14" sqref="G14"/>
    </sheetView>
  </sheetViews>
  <sheetFormatPr defaultColWidth="9" defaultRowHeight="14"/>
  <cols>
    <col min="1" max="1" width="6.25" customWidth="1"/>
    <col min="2" max="2" width="35.625" customWidth="1"/>
    <col min="3" max="5" width="9.625" customWidth="1"/>
    <col min="6" max="7" width="15.625" customWidth="1"/>
    <col min="8" max="8" width="12.375" customWidth="1"/>
    <col min="9" max="9" width="8.375" customWidth="1"/>
    <col min="12" max="12" width="12.625" customWidth="1"/>
  </cols>
  <sheetData>
    <row r="1" ht="26.45" customHeight="1" spans="1:10">
      <c r="A1" s="2" t="e">
        <f>目录!C34</f>
        <v>#REF!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e">
        <f>封面!D13</f>
        <v>#REF!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e">
        <f>目录!E34&amp;目录!F34</f>
        <v>#REF!</v>
      </c>
    </row>
    <row r="4" spans="1:10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36" t="s">
        <v>94</v>
      </c>
    </row>
    <row r="5" ht="15" spans="1:10">
      <c r="A5" s="6" t="s">
        <v>95</v>
      </c>
      <c r="B5" s="7"/>
      <c r="C5" s="7"/>
      <c r="D5" s="7"/>
      <c r="E5" s="7"/>
      <c r="F5" s="7"/>
      <c r="G5" s="8" t="s">
        <v>96</v>
      </c>
      <c r="H5" s="9"/>
      <c r="I5" s="9"/>
      <c r="J5" s="37"/>
    </row>
    <row r="6" s="1" customFormat="1" ht="13" spans="1:13">
      <c r="A6" s="10" t="s">
        <v>112</v>
      </c>
      <c r="B6" s="11" t="s">
        <v>168</v>
      </c>
      <c r="C6" s="11" t="s">
        <v>169</v>
      </c>
      <c r="D6" s="11" t="s">
        <v>170</v>
      </c>
      <c r="E6" s="11" t="s">
        <v>171</v>
      </c>
      <c r="F6" s="12" t="s">
        <v>99</v>
      </c>
      <c r="G6" s="13" t="s">
        <v>100</v>
      </c>
      <c r="H6" s="14" t="s">
        <v>101</v>
      </c>
      <c r="I6" s="14" t="s">
        <v>102</v>
      </c>
      <c r="J6" s="38" t="s">
        <v>115</v>
      </c>
      <c r="L6" s="39" t="s">
        <v>103</v>
      </c>
      <c r="M6" s="39" t="s">
        <v>104</v>
      </c>
    </row>
    <row r="7" spans="1:12">
      <c r="A7" s="15">
        <v>1</v>
      </c>
      <c r="B7" s="16"/>
      <c r="C7" s="16"/>
      <c r="D7" s="67"/>
      <c r="E7" s="361"/>
      <c r="F7" s="19"/>
      <c r="G7" s="20"/>
      <c r="H7" s="21" t="e">
        <f>IF(#REF!&lt;&gt;"B","",G7-F7)</f>
        <v>#REF!</v>
      </c>
      <c r="I7" s="40" t="e">
        <f>IF(#REF!&lt;&gt;"B","",IF(F7=0,0,ROUND(H7/ABS(F7),4)))</f>
        <v>#REF!</v>
      </c>
      <c r="J7" s="145"/>
      <c r="L7" s="42"/>
    </row>
    <row r="8" spans="1:12">
      <c r="A8" s="15">
        <f>A7+1</f>
        <v>2</v>
      </c>
      <c r="B8" s="16"/>
      <c r="C8" s="16"/>
      <c r="D8" s="67"/>
      <c r="E8" s="361"/>
      <c r="F8" s="19"/>
      <c r="G8" s="20"/>
      <c r="H8" s="21"/>
      <c r="I8" s="40"/>
      <c r="J8" s="145"/>
      <c r="L8" s="42"/>
    </row>
    <row r="9" spans="1:12">
      <c r="A9" s="15">
        <f t="shared" ref="A9:A16" si="0">A8+1</f>
        <v>3</v>
      </c>
      <c r="B9" s="16"/>
      <c r="C9" s="16"/>
      <c r="D9" s="67"/>
      <c r="E9" s="361"/>
      <c r="F9" s="19"/>
      <c r="G9" s="20"/>
      <c r="H9" s="21"/>
      <c r="I9" s="21"/>
      <c r="J9" s="145"/>
      <c r="L9" s="42"/>
    </row>
    <row r="10" spans="1:12">
      <c r="A10" s="15">
        <f t="shared" si="0"/>
        <v>4</v>
      </c>
      <c r="B10" s="16"/>
      <c r="C10" s="16"/>
      <c r="D10" s="67"/>
      <c r="E10" s="361"/>
      <c r="F10" s="19"/>
      <c r="G10" s="20"/>
      <c r="H10" s="21"/>
      <c r="I10" s="21"/>
      <c r="J10" s="145"/>
      <c r="L10" s="42"/>
    </row>
    <row r="11" spans="1:12">
      <c r="A11" s="15">
        <f t="shared" si="0"/>
        <v>5</v>
      </c>
      <c r="B11" s="16"/>
      <c r="C11" s="16"/>
      <c r="D11" s="67"/>
      <c r="E11" s="361"/>
      <c r="F11" s="19"/>
      <c r="G11" s="20"/>
      <c r="H11" s="21"/>
      <c r="I11" s="21"/>
      <c r="J11" s="145"/>
      <c r="L11" s="42"/>
    </row>
    <row r="12" spans="1:12">
      <c r="A12" s="15">
        <f t="shared" si="0"/>
        <v>6</v>
      </c>
      <c r="B12" s="16"/>
      <c r="C12" s="16"/>
      <c r="D12" s="67"/>
      <c r="E12" s="361"/>
      <c r="F12" s="19"/>
      <c r="G12" s="20"/>
      <c r="H12" s="21"/>
      <c r="I12" s="21"/>
      <c r="J12" s="145"/>
      <c r="L12" s="42"/>
    </row>
    <row r="13" spans="1:12">
      <c r="A13" s="15">
        <f t="shared" si="0"/>
        <v>7</v>
      </c>
      <c r="B13" s="16"/>
      <c r="C13" s="16"/>
      <c r="D13" s="67"/>
      <c r="E13" s="361"/>
      <c r="F13" s="19"/>
      <c r="G13" s="20"/>
      <c r="H13" s="21"/>
      <c r="I13" s="21"/>
      <c r="J13" s="145"/>
      <c r="L13" s="42"/>
    </row>
    <row r="14" spans="1:12">
      <c r="A14" s="15">
        <f t="shared" si="0"/>
        <v>8</v>
      </c>
      <c r="B14" s="16"/>
      <c r="C14" s="16"/>
      <c r="D14" s="67"/>
      <c r="E14" s="361"/>
      <c r="F14" s="19"/>
      <c r="G14" s="20"/>
      <c r="H14" s="21"/>
      <c r="I14" s="21"/>
      <c r="J14" s="145"/>
      <c r="L14" s="42"/>
    </row>
    <row r="15" spans="1:12">
      <c r="A15" s="15">
        <f t="shared" si="0"/>
        <v>9</v>
      </c>
      <c r="B15" s="16"/>
      <c r="C15" s="16"/>
      <c r="D15" s="67"/>
      <c r="E15" s="361"/>
      <c r="F15" s="19"/>
      <c r="G15" s="20"/>
      <c r="H15" s="21"/>
      <c r="I15" s="21"/>
      <c r="J15" s="145"/>
      <c r="L15" s="42"/>
    </row>
    <row r="16" spans="1:12">
      <c r="A16" s="15">
        <f t="shared" si="0"/>
        <v>10</v>
      </c>
      <c r="B16" s="16"/>
      <c r="C16" s="16"/>
      <c r="D16" s="67"/>
      <c r="E16" s="361"/>
      <c r="F16" s="19"/>
      <c r="G16" s="20"/>
      <c r="H16" s="21"/>
      <c r="I16" s="21"/>
      <c r="J16" s="145"/>
      <c r="L16" s="42"/>
    </row>
    <row r="17" spans="1:12">
      <c r="A17" s="15"/>
      <c r="B17" s="16"/>
      <c r="C17" s="16"/>
      <c r="D17" s="67"/>
      <c r="E17" s="361"/>
      <c r="F17" s="19"/>
      <c r="G17" s="20"/>
      <c r="H17" s="21"/>
      <c r="I17" s="21"/>
      <c r="J17" s="145"/>
      <c r="L17" s="42"/>
    </row>
    <row r="18" spans="1:12">
      <c r="A18" s="15"/>
      <c r="B18" s="18" t="s">
        <v>130</v>
      </c>
      <c r="C18" s="16"/>
      <c r="D18" s="66"/>
      <c r="E18" s="66"/>
      <c r="F18" s="19">
        <f>ROUND(SUM(F7:F17),2)</f>
        <v>0</v>
      </c>
      <c r="G18" s="20" t="e">
        <f>IF(#REF!&lt;&gt;"B","",ROUND(SUM(G7:G17),2))</f>
        <v>#REF!</v>
      </c>
      <c r="H18" s="21" t="e">
        <f>IF(#REF!&lt;&gt;"B","",ROUND(SUM(H7:H17),2))</f>
        <v>#REF!</v>
      </c>
      <c r="I18" s="40" t="e">
        <f>IF(#REF!&lt;&gt;"B","",IF(F18=0,0,ROUND(H18/ABS(F18),4)))</f>
        <v>#REF!</v>
      </c>
      <c r="J18" s="145"/>
      <c r="L18" s="42"/>
    </row>
    <row r="19" spans="1:12">
      <c r="A19" s="26"/>
      <c r="B19" s="140" t="s">
        <v>159</v>
      </c>
      <c r="C19" s="24"/>
      <c r="D19" s="67"/>
      <c r="E19" s="67"/>
      <c r="F19" s="19"/>
      <c r="G19" s="20"/>
      <c r="H19" s="21" t="e">
        <f>IF(#REF!&lt;&gt;"B","",G19-F19)</f>
        <v>#REF!</v>
      </c>
      <c r="I19" s="40" t="e">
        <f>IF(#REF!&lt;&gt;"B","",IF(F19=0,0,ROUND(H19/ABS(F19),4)))</f>
        <v>#REF!</v>
      </c>
      <c r="J19" s="61"/>
      <c r="L19" s="42"/>
    </row>
    <row r="20" spans="1:13">
      <c r="A20" s="27"/>
      <c r="B20" s="28" t="s">
        <v>132</v>
      </c>
      <c r="C20" s="28"/>
      <c r="D20" s="362"/>
      <c r="E20" s="362"/>
      <c r="F20" s="30">
        <f>ROUND(SUM(F18,-F19),2)</f>
        <v>0</v>
      </c>
      <c r="G20" s="31" t="e">
        <f>IF(#REF!&lt;&gt;"B","",ROUND(SUM(G18,-G19),2))</f>
        <v>#REF!</v>
      </c>
      <c r="H20" s="32" t="e">
        <f>IF(#REF!&lt;&gt;"B","",ROUND(SUM(H18,-H19),2))</f>
        <v>#REF!</v>
      </c>
      <c r="I20" s="43" t="e">
        <f>IF(#REF!&lt;&gt;"B","",IF(F20=0,0,ROUND(H20/ABS(F20),4)))</f>
        <v>#REF!</v>
      </c>
      <c r="J20" s="101"/>
      <c r="L20" s="45"/>
      <c r="M20" s="46" t="str">
        <f>IF(F20-L20=0,"OK","F")</f>
        <v>OK</v>
      </c>
    </row>
    <row r="21" spans="1:10">
      <c r="A21" s="33"/>
      <c r="B21" s="33"/>
      <c r="C21" s="33"/>
      <c r="D21" s="33"/>
      <c r="E21" s="33"/>
      <c r="F21" s="33"/>
      <c r="G21" s="33"/>
      <c r="H21" s="33"/>
      <c r="I21" s="33"/>
      <c r="J21" s="33"/>
    </row>
    <row r="22" spans="1:11">
      <c r="A22" s="34" t="e">
        <f>"被评估企业填表人："&amp;#REF!</f>
        <v>#REF!</v>
      </c>
      <c r="B22" s="35"/>
      <c r="C22" s="35"/>
      <c r="D22" s="35"/>
      <c r="E22" s="35"/>
      <c r="F22" s="35"/>
      <c r="G22" s="33"/>
      <c r="H22" s="33"/>
      <c r="I22" s="33"/>
      <c r="J22" s="47" t="e">
        <f>IF(#REF!="B","评估人员:"&amp;#REF!,"")</f>
        <v>#REF!</v>
      </c>
      <c r="K22" s="48"/>
    </row>
    <row r="23" spans="1:10">
      <c r="A23" s="34" t="e">
        <f>"填表日期："&amp;#REF!</f>
        <v>#REF!</v>
      </c>
      <c r="B23" s="35"/>
      <c r="C23" s="35"/>
      <c r="D23" s="35"/>
      <c r="E23" s="35"/>
      <c r="F23" s="35"/>
      <c r="G23" s="33"/>
      <c r="H23" s="33"/>
      <c r="I23" s="33"/>
      <c r="J23" s="33"/>
    </row>
  </sheetData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"/>
  <sheetViews>
    <sheetView showGridLines="0" view="pageBreakPreview" zoomScale="112" zoomScaleNormal="100" workbookViewId="0">
      <pane xSplit="11" ySplit="6" topLeftCell="L7" activePane="bottomRight" state="frozen"/>
      <selection/>
      <selection pane="topRight"/>
      <selection pane="bottomLeft"/>
      <selection pane="bottomRight" activeCell="H15" sqref="H15"/>
    </sheetView>
  </sheetViews>
  <sheetFormatPr defaultColWidth="9" defaultRowHeight="14"/>
  <cols>
    <col min="1" max="1" width="6" customWidth="1"/>
    <col min="2" max="3" width="19" customWidth="1"/>
    <col min="4" max="4" width="10.625" customWidth="1"/>
    <col min="5" max="5" width="9.625" customWidth="1"/>
    <col min="6" max="6" width="7.625" customWidth="1"/>
    <col min="7" max="8" width="15.625" customWidth="1"/>
    <col min="9" max="9" width="12.375" customWidth="1"/>
    <col min="10" max="10" width="8.125" customWidth="1"/>
    <col min="13" max="13" width="12.625" customWidth="1"/>
  </cols>
  <sheetData>
    <row r="1" ht="30" customHeight="1" spans="1:11">
      <c r="A1" s="2" t="e">
        <f>目录!C35</f>
        <v>#REF!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4" t="e">
        <f>封面!D13</f>
        <v>#REF!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5"/>
      <c r="B3" s="5"/>
      <c r="C3" s="5"/>
      <c r="D3" s="5"/>
      <c r="E3" s="5"/>
      <c r="F3" s="5"/>
      <c r="G3" s="5"/>
      <c r="H3" s="5"/>
      <c r="I3" s="5"/>
      <c r="J3" s="36"/>
      <c r="K3" s="36" t="e">
        <f>目录!E35&amp;目录!F35</f>
        <v>#REF!</v>
      </c>
    </row>
    <row r="4" spans="1:11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5"/>
      <c r="K4" s="36" t="s">
        <v>94</v>
      </c>
    </row>
    <row r="5" ht="15" spans="1:11">
      <c r="A5" s="6" t="s">
        <v>95</v>
      </c>
      <c r="B5" s="7"/>
      <c r="C5" s="7"/>
      <c r="D5" s="7"/>
      <c r="E5" s="7"/>
      <c r="F5" s="7"/>
      <c r="G5" s="7"/>
      <c r="H5" s="8" t="s">
        <v>96</v>
      </c>
      <c r="I5" s="9"/>
      <c r="J5" s="9"/>
      <c r="K5" s="37"/>
    </row>
    <row r="6" s="1" customFormat="1" ht="13" spans="1:14">
      <c r="A6" s="10" t="s">
        <v>112</v>
      </c>
      <c r="B6" s="11" t="s">
        <v>172</v>
      </c>
      <c r="C6" s="11" t="s">
        <v>173</v>
      </c>
      <c r="D6" s="11" t="s">
        <v>123</v>
      </c>
      <c r="E6" s="11" t="s">
        <v>165</v>
      </c>
      <c r="F6" s="11" t="s">
        <v>114</v>
      </c>
      <c r="G6" s="12" t="s">
        <v>99</v>
      </c>
      <c r="H6" s="13" t="s">
        <v>100</v>
      </c>
      <c r="I6" s="14" t="s">
        <v>101</v>
      </c>
      <c r="J6" s="14" t="s">
        <v>102</v>
      </c>
      <c r="K6" s="38" t="s">
        <v>115</v>
      </c>
      <c r="M6" s="39" t="s">
        <v>103</v>
      </c>
      <c r="N6" s="39" t="s">
        <v>104</v>
      </c>
    </row>
    <row r="7" spans="1:13">
      <c r="A7" s="15">
        <v>1</v>
      </c>
      <c r="B7" s="16"/>
      <c r="C7" s="16"/>
      <c r="D7" s="16"/>
      <c r="E7" s="329"/>
      <c r="F7" s="18" t="s">
        <v>117</v>
      </c>
      <c r="G7" s="19"/>
      <c r="H7" s="20"/>
      <c r="I7" s="21" t="e">
        <f>IF(#REF!&lt;&gt;"B","",H7-G7)</f>
        <v>#REF!</v>
      </c>
      <c r="J7" s="40" t="e">
        <f>IF(#REF!&lt;&gt;"B","",IF(G7=0,0,ROUND(I7/ABS(G7),4)))</f>
        <v>#REF!</v>
      </c>
      <c r="K7" s="41"/>
      <c r="M7" s="42"/>
    </row>
    <row r="8" spans="1:13">
      <c r="A8" s="15">
        <f>A7+1</f>
        <v>2</v>
      </c>
      <c r="B8" s="16"/>
      <c r="C8" s="16"/>
      <c r="D8" s="16"/>
      <c r="E8" s="329"/>
      <c r="F8" s="18"/>
      <c r="G8" s="19"/>
      <c r="H8" s="20"/>
      <c r="I8" s="21"/>
      <c r="J8" s="21"/>
      <c r="K8" s="41"/>
      <c r="M8" s="42"/>
    </row>
    <row r="9" spans="1:13">
      <c r="A9" s="15">
        <f t="shared" ref="A9:A16" si="0">A8+1</f>
        <v>3</v>
      </c>
      <c r="B9" s="16"/>
      <c r="C9" s="16"/>
      <c r="D9" s="16"/>
      <c r="E9" s="329"/>
      <c r="F9" s="18"/>
      <c r="G9" s="19"/>
      <c r="H9" s="20"/>
      <c r="I9" s="21"/>
      <c r="J9" s="21"/>
      <c r="K9" s="41"/>
      <c r="M9" s="42"/>
    </row>
    <row r="10" spans="1:13">
      <c r="A10" s="15">
        <f t="shared" si="0"/>
        <v>4</v>
      </c>
      <c r="B10" s="16"/>
      <c r="C10" s="16"/>
      <c r="D10" s="16"/>
      <c r="E10" s="329"/>
      <c r="F10" s="18"/>
      <c r="G10" s="19"/>
      <c r="H10" s="20"/>
      <c r="I10" s="21"/>
      <c r="J10" s="21"/>
      <c r="K10" s="41"/>
      <c r="M10" s="42"/>
    </row>
    <row r="11" spans="1:13">
      <c r="A11" s="15">
        <f t="shared" si="0"/>
        <v>5</v>
      </c>
      <c r="B11" s="16"/>
      <c r="C11" s="16"/>
      <c r="D11" s="16"/>
      <c r="E11" s="329"/>
      <c r="F11" s="18"/>
      <c r="G11" s="19"/>
      <c r="H11" s="20"/>
      <c r="I11" s="21"/>
      <c r="J11" s="21"/>
      <c r="K11" s="41"/>
      <c r="M11" s="42"/>
    </row>
    <row r="12" spans="1:13">
      <c r="A12" s="15">
        <f t="shared" si="0"/>
        <v>6</v>
      </c>
      <c r="B12" s="16"/>
      <c r="C12" s="16"/>
      <c r="D12" s="16"/>
      <c r="E12" s="329"/>
      <c r="F12" s="18"/>
      <c r="G12" s="19"/>
      <c r="H12" s="20"/>
      <c r="I12" s="21"/>
      <c r="J12" s="21"/>
      <c r="K12" s="41"/>
      <c r="M12" s="42"/>
    </row>
    <row r="13" spans="1:13">
      <c r="A13" s="15">
        <f t="shared" si="0"/>
        <v>7</v>
      </c>
      <c r="B13" s="16"/>
      <c r="C13" s="16"/>
      <c r="D13" s="16"/>
      <c r="E13" s="329"/>
      <c r="F13" s="18"/>
      <c r="G13" s="19"/>
      <c r="H13" s="20"/>
      <c r="I13" s="21"/>
      <c r="J13" s="21"/>
      <c r="K13" s="41"/>
      <c r="M13" s="42"/>
    </row>
    <row r="14" spans="1:13">
      <c r="A14" s="15">
        <f t="shared" si="0"/>
        <v>8</v>
      </c>
      <c r="B14" s="16"/>
      <c r="C14" s="16"/>
      <c r="D14" s="16"/>
      <c r="E14" s="329"/>
      <c r="F14" s="18"/>
      <c r="G14" s="19"/>
      <c r="H14" s="20"/>
      <c r="I14" s="21"/>
      <c r="J14" s="21"/>
      <c r="K14" s="41"/>
      <c r="M14" s="42"/>
    </row>
    <row r="15" spans="1:13">
      <c r="A15" s="15">
        <f t="shared" si="0"/>
        <v>9</v>
      </c>
      <c r="B15" s="16"/>
      <c r="C15" s="16"/>
      <c r="D15" s="16"/>
      <c r="E15" s="329"/>
      <c r="F15" s="18"/>
      <c r="G15" s="19"/>
      <c r="H15" s="20"/>
      <c r="I15" s="21"/>
      <c r="J15" s="21"/>
      <c r="K15" s="41"/>
      <c r="M15" s="42"/>
    </row>
    <row r="16" spans="1:13">
      <c r="A16" s="15">
        <f t="shared" si="0"/>
        <v>10</v>
      </c>
      <c r="B16" s="16"/>
      <c r="C16" s="16"/>
      <c r="D16" s="16"/>
      <c r="E16" s="329"/>
      <c r="F16" s="18"/>
      <c r="G16" s="19"/>
      <c r="H16" s="20"/>
      <c r="I16" s="21"/>
      <c r="J16" s="21"/>
      <c r="K16" s="41"/>
      <c r="M16" s="42"/>
    </row>
    <row r="17" spans="1:13">
      <c r="A17" s="15"/>
      <c r="B17" s="16"/>
      <c r="C17" s="16"/>
      <c r="D17" s="16"/>
      <c r="E17" s="329"/>
      <c r="F17" s="18"/>
      <c r="G17" s="19"/>
      <c r="H17" s="20"/>
      <c r="I17" s="21"/>
      <c r="J17" s="21"/>
      <c r="K17" s="41"/>
      <c r="M17" s="42"/>
    </row>
    <row r="18" spans="1:13">
      <c r="A18" s="22"/>
      <c r="B18" s="23"/>
      <c r="C18" s="356"/>
      <c r="D18" s="24"/>
      <c r="E18" s="333"/>
      <c r="F18" s="23"/>
      <c r="G18" s="19"/>
      <c r="H18" s="357"/>
      <c r="I18" s="358"/>
      <c r="J18" s="360"/>
      <c r="K18" s="41"/>
      <c r="M18" s="42"/>
    </row>
    <row r="19" spans="1:13">
      <c r="A19" s="26"/>
      <c r="B19" s="23"/>
      <c r="C19" s="359"/>
      <c r="D19" s="24"/>
      <c r="E19" s="333"/>
      <c r="F19" s="23"/>
      <c r="G19" s="19"/>
      <c r="H19" s="20"/>
      <c r="I19" s="21"/>
      <c r="J19" s="40"/>
      <c r="K19" s="41"/>
      <c r="M19" s="42"/>
    </row>
    <row r="20" spans="1:14">
      <c r="A20" s="27"/>
      <c r="B20" s="334"/>
      <c r="C20" s="28" t="s">
        <v>132</v>
      </c>
      <c r="D20" s="28"/>
      <c r="E20" s="28"/>
      <c r="F20" s="28"/>
      <c r="G20" s="30">
        <f>ROUND(SUM(G7:G19),2)</f>
        <v>0</v>
      </c>
      <c r="H20" s="31" t="e">
        <f>IF(#REF!&lt;&gt;"B","",ROUND(SUM(H7:H19),2))</f>
        <v>#REF!</v>
      </c>
      <c r="I20" s="32" t="e">
        <f>IF(#REF!&lt;&gt;"B","",ROUND(SUM(I7:I19),2))</f>
        <v>#REF!</v>
      </c>
      <c r="J20" s="43" t="e">
        <f>IF(#REF!&lt;&gt;"B","",IF(G20=0,0,ROUND(I20/ABS(G20),4)))</f>
        <v>#REF!</v>
      </c>
      <c r="K20" s="44"/>
      <c r="M20" s="45"/>
      <c r="N20" s="46" t="str">
        <f>IF(G20-M20=0,"OK","F")</f>
        <v>OK</v>
      </c>
    </row>
    <row r="21" spans="1:11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</row>
    <row r="22" spans="1:12">
      <c r="A22" s="34" t="e">
        <f>"被评估企业填表人："&amp;#REF!</f>
        <v>#REF!</v>
      </c>
      <c r="B22" s="35"/>
      <c r="C22" s="35"/>
      <c r="D22" s="35"/>
      <c r="E22" s="35"/>
      <c r="F22" s="35"/>
      <c r="G22" s="35"/>
      <c r="H22" s="33"/>
      <c r="I22" s="33"/>
      <c r="J22" s="33"/>
      <c r="K22" s="47" t="e">
        <f>IF(#REF!="B","评估人员:"&amp;#REF!,"")</f>
        <v>#REF!</v>
      </c>
      <c r="L22" s="48"/>
    </row>
    <row r="23" spans="1:11">
      <c r="A23" s="34" t="e">
        <f>"填表日期："&amp;#REF!</f>
        <v>#REF!</v>
      </c>
      <c r="B23" s="35"/>
      <c r="C23" s="35"/>
      <c r="D23" s="35"/>
      <c r="E23" s="35"/>
      <c r="F23" s="35"/>
      <c r="G23" s="35"/>
      <c r="H23" s="33"/>
      <c r="I23" s="33"/>
      <c r="J23" s="33"/>
      <c r="K23" s="33"/>
    </row>
  </sheetData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showGridLines="0" view="pageBreakPreview" zoomScaleNormal="100" workbookViewId="0">
      <pane xSplit="10" ySplit="6" topLeftCell="K7" activePane="bottomRight" state="frozen"/>
      <selection/>
      <selection pane="topRight"/>
      <selection pane="bottomLeft"/>
      <selection pane="bottomRight" activeCell="L16" sqref="L16"/>
    </sheetView>
  </sheetViews>
  <sheetFormatPr defaultColWidth="9" defaultRowHeight="14"/>
  <cols>
    <col min="1" max="1" width="6" customWidth="1"/>
    <col min="2" max="2" width="33" customWidth="1"/>
    <col min="3" max="3" width="19" customWidth="1"/>
    <col min="4" max="4" width="9.625" customWidth="1"/>
    <col min="5" max="5" width="7.625" customWidth="1"/>
    <col min="6" max="7" width="15.625" customWidth="1"/>
    <col min="8" max="8" width="12.375" customWidth="1"/>
    <col min="9" max="9" width="8.125" customWidth="1"/>
    <col min="12" max="12" width="12.625" customWidth="1"/>
  </cols>
  <sheetData>
    <row r="1" ht="30" customHeight="1" spans="1:10">
      <c r="A1" s="2" t="e">
        <f>目录!C36</f>
        <v>#REF!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e">
        <f>封面!D13</f>
        <v>#REF!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e">
        <f>目录!E36&amp;目录!F36</f>
        <v>#REF!</v>
      </c>
    </row>
    <row r="4" spans="1:10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36" t="s">
        <v>94</v>
      </c>
    </row>
    <row r="5" ht="15" spans="1:10">
      <c r="A5" s="6" t="s">
        <v>95</v>
      </c>
      <c r="B5" s="7"/>
      <c r="C5" s="7"/>
      <c r="D5" s="7"/>
      <c r="E5" s="7"/>
      <c r="F5" s="7"/>
      <c r="G5" s="8" t="s">
        <v>96</v>
      </c>
      <c r="H5" s="9"/>
      <c r="I5" s="9"/>
      <c r="J5" s="37"/>
    </row>
    <row r="6" s="1" customFormat="1" ht="13" spans="1:13">
      <c r="A6" s="10" t="s">
        <v>112</v>
      </c>
      <c r="B6" s="11" t="s">
        <v>174</v>
      </c>
      <c r="C6" s="11" t="s">
        <v>123</v>
      </c>
      <c r="D6" s="11" t="s">
        <v>175</v>
      </c>
      <c r="E6" s="11" t="s">
        <v>114</v>
      </c>
      <c r="F6" s="12" t="s">
        <v>99</v>
      </c>
      <c r="G6" s="13" t="s">
        <v>100</v>
      </c>
      <c r="H6" s="14" t="s">
        <v>101</v>
      </c>
      <c r="I6" s="14" t="s">
        <v>102</v>
      </c>
      <c r="J6" s="38" t="s">
        <v>115</v>
      </c>
      <c r="L6" s="39" t="s">
        <v>103</v>
      </c>
      <c r="M6" s="39" t="s">
        <v>104</v>
      </c>
    </row>
    <row r="7" spans="1:12">
      <c r="A7" s="15">
        <v>1</v>
      </c>
      <c r="B7" s="16"/>
      <c r="C7" s="16"/>
      <c r="D7" s="329"/>
      <c r="E7" s="18" t="s">
        <v>117</v>
      </c>
      <c r="F7" s="19"/>
      <c r="G7" s="20"/>
      <c r="H7" s="21" t="e">
        <f>IF(#REF!&lt;&gt;"B","",G7-F7)</f>
        <v>#REF!</v>
      </c>
      <c r="I7" s="40" t="e">
        <f>IF(#REF!&lt;&gt;"B","",IF(F7=0,0,ROUND(H7/ABS(F7),4)))</f>
        <v>#REF!</v>
      </c>
      <c r="J7" s="41"/>
      <c r="L7" s="42"/>
    </row>
    <row r="8" spans="1:12">
      <c r="A8" s="15">
        <f>A7+1</f>
        <v>2</v>
      </c>
      <c r="B8" s="16"/>
      <c r="C8" s="16"/>
      <c r="D8" s="329"/>
      <c r="E8" s="18"/>
      <c r="F8" s="19"/>
      <c r="G8" s="20"/>
      <c r="H8" s="21"/>
      <c r="I8" s="21"/>
      <c r="J8" s="41"/>
      <c r="L8" s="42"/>
    </row>
    <row r="9" spans="1:12">
      <c r="A9" s="15">
        <f t="shared" ref="A9:A16" si="0">A8+1</f>
        <v>3</v>
      </c>
      <c r="B9" s="16"/>
      <c r="C9" s="16"/>
      <c r="D9" s="329"/>
      <c r="E9" s="18"/>
      <c r="F9" s="19"/>
      <c r="G9" s="20"/>
      <c r="H9" s="21"/>
      <c r="I9" s="21"/>
      <c r="J9" s="41"/>
      <c r="L9" s="42"/>
    </row>
    <row r="10" spans="1:12">
      <c r="A10" s="15">
        <f t="shared" si="0"/>
        <v>4</v>
      </c>
      <c r="B10" s="16"/>
      <c r="C10" s="16"/>
      <c r="D10" s="329"/>
      <c r="E10" s="18"/>
      <c r="F10" s="19"/>
      <c r="G10" s="20"/>
      <c r="H10" s="21"/>
      <c r="I10" s="21"/>
      <c r="J10" s="41"/>
      <c r="L10" s="42"/>
    </row>
    <row r="11" spans="1:12">
      <c r="A11" s="15">
        <f t="shared" si="0"/>
        <v>5</v>
      </c>
      <c r="B11" s="16"/>
      <c r="C11" s="16"/>
      <c r="D11" s="329"/>
      <c r="E11" s="18"/>
      <c r="F11" s="19"/>
      <c r="G11" s="20"/>
      <c r="H11" s="21"/>
      <c r="I11" s="21"/>
      <c r="J11" s="41"/>
      <c r="L11" s="42"/>
    </row>
    <row r="12" spans="1:12">
      <c r="A12" s="15">
        <f t="shared" si="0"/>
        <v>6</v>
      </c>
      <c r="B12" s="16"/>
      <c r="C12" s="16"/>
      <c r="D12" s="329"/>
      <c r="E12" s="18"/>
      <c r="F12" s="19"/>
      <c r="G12" s="20"/>
      <c r="H12" s="21"/>
      <c r="I12" s="21"/>
      <c r="J12" s="41"/>
      <c r="L12" s="42"/>
    </row>
    <row r="13" spans="1:12">
      <c r="A13" s="15">
        <f t="shared" si="0"/>
        <v>7</v>
      </c>
      <c r="B13" s="16"/>
      <c r="C13" s="16"/>
      <c r="D13" s="329"/>
      <c r="E13" s="18"/>
      <c r="F13" s="19"/>
      <c r="G13" s="20"/>
      <c r="H13" s="21"/>
      <c r="I13" s="21"/>
      <c r="J13" s="41"/>
      <c r="L13" s="42"/>
    </row>
    <row r="14" spans="1:12">
      <c r="A14" s="15">
        <f t="shared" si="0"/>
        <v>8</v>
      </c>
      <c r="B14" s="16"/>
      <c r="C14" s="16"/>
      <c r="D14" s="329"/>
      <c r="E14" s="18"/>
      <c r="F14" s="19"/>
      <c r="G14" s="20"/>
      <c r="H14" s="21"/>
      <c r="I14" s="21"/>
      <c r="J14" s="41"/>
      <c r="L14" s="42"/>
    </row>
    <row r="15" spans="1:12">
      <c r="A15" s="15">
        <f t="shared" si="0"/>
        <v>9</v>
      </c>
      <c r="B15" s="16"/>
      <c r="C15" s="16"/>
      <c r="D15" s="329"/>
      <c r="E15" s="18"/>
      <c r="F15" s="19"/>
      <c r="G15" s="20"/>
      <c r="H15" s="21"/>
      <c r="I15" s="21"/>
      <c r="J15" s="41"/>
      <c r="L15" s="42"/>
    </row>
    <row r="16" spans="1:12">
      <c r="A16" s="15">
        <f t="shared" si="0"/>
        <v>10</v>
      </c>
      <c r="B16" s="16"/>
      <c r="C16" s="16"/>
      <c r="D16" s="329"/>
      <c r="E16" s="18"/>
      <c r="F16" s="19"/>
      <c r="G16" s="20"/>
      <c r="H16" s="21"/>
      <c r="I16" s="21"/>
      <c r="J16" s="41"/>
      <c r="L16" s="42"/>
    </row>
    <row r="17" spans="1:12">
      <c r="A17" s="15"/>
      <c r="B17" s="16"/>
      <c r="C17" s="16"/>
      <c r="D17" s="329"/>
      <c r="E17" s="18"/>
      <c r="F17" s="19"/>
      <c r="G17" s="20"/>
      <c r="H17" s="21"/>
      <c r="I17" s="21"/>
      <c r="J17" s="41"/>
      <c r="L17" s="42"/>
    </row>
    <row r="18" spans="1:12">
      <c r="A18" s="22"/>
      <c r="B18" s="23"/>
      <c r="C18" s="356"/>
      <c r="D18" s="333"/>
      <c r="E18" s="23"/>
      <c r="F18" s="19"/>
      <c r="G18" s="357"/>
      <c r="H18" s="358"/>
      <c r="I18" s="360"/>
      <c r="J18" s="41"/>
      <c r="L18" s="42"/>
    </row>
    <row r="19" spans="1:12">
      <c r="A19" s="26"/>
      <c r="B19" s="23"/>
      <c r="C19" s="359"/>
      <c r="D19" s="333"/>
      <c r="E19" s="23"/>
      <c r="F19" s="19"/>
      <c r="G19" s="20"/>
      <c r="H19" s="21"/>
      <c r="I19" s="40"/>
      <c r="J19" s="41"/>
      <c r="L19" s="42"/>
    </row>
    <row r="20" spans="1:13">
      <c r="A20" s="27"/>
      <c r="B20" s="334"/>
      <c r="C20" s="28" t="s">
        <v>132</v>
      </c>
      <c r="D20" s="28"/>
      <c r="E20" s="28"/>
      <c r="F20" s="30">
        <f>ROUND(SUM(F7:F19),2)</f>
        <v>0</v>
      </c>
      <c r="G20" s="31" t="e">
        <f>IF(#REF!&lt;&gt;"B","",ROUND(SUM(G7:G19),2))</f>
        <v>#REF!</v>
      </c>
      <c r="H20" s="32" t="e">
        <f>IF(#REF!&lt;&gt;"B","",ROUND(SUM(H7:H19),2))</f>
        <v>#REF!</v>
      </c>
      <c r="I20" s="43" t="e">
        <f>IF(#REF!&lt;&gt;"B","",IF(F20=0,0,ROUND(H20/ABS(F20),4)))</f>
        <v>#REF!</v>
      </c>
      <c r="J20" s="44"/>
      <c r="L20" s="45"/>
      <c r="M20" s="46" t="str">
        <f>IF(F20-L20=0,"OK","F")</f>
        <v>OK</v>
      </c>
    </row>
    <row r="21" spans="1:10">
      <c r="A21" s="33"/>
      <c r="B21" s="33"/>
      <c r="C21" s="33"/>
      <c r="D21" s="33"/>
      <c r="E21" s="33"/>
      <c r="F21" s="33"/>
      <c r="G21" s="33"/>
      <c r="H21" s="33"/>
      <c r="I21" s="33"/>
      <c r="J21" s="33"/>
    </row>
    <row r="22" spans="1:11">
      <c r="A22" s="34" t="e">
        <f>"被评估企业填表人："&amp;#REF!</f>
        <v>#REF!</v>
      </c>
      <c r="B22" s="35"/>
      <c r="C22" s="35"/>
      <c r="D22" s="35"/>
      <c r="E22" s="35"/>
      <c r="F22" s="35"/>
      <c r="G22" s="33"/>
      <c r="H22" s="33"/>
      <c r="I22" s="33"/>
      <c r="J22" s="47" t="e">
        <f>IF(#REF!="B","评估人员:"&amp;#REF!,"")</f>
        <v>#REF!</v>
      </c>
      <c r="K22" s="48"/>
    </row>
    <row r="23" spans="1:10">
      <c r="A23" s="34" t="e">
        <f>"填表日期："&amp;#REF!</f>
        <v>#REF!</v>
      </c>
      <c r="B23" s="35"/>
      <c r="C23" s="35"/>
      <c r="D23" s="35"/>
      <c r="E23" s="35"/>
      <c r="F23" s="35"/>
      <c r="G23" s="33"/>
      <c r="H23" s="33"/>
      <c r="I23" s="33"/>
      <c r="J23" s="33"/>
    </row>
  </sheetData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  <colBreaks count="1" manualBreakCount="1">
    <brk id="10" max="1048575" man="1"/>
  </colBreaks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showGridLines="0" view="pageBreakPreview" zoomScale="99" zoomScaleNormal="100" workbookViewId="0">
      <pane xSplit="15" ySplit="7" topLeftCell="P8" activePane="bottomRight" state="frozen"/>
      <selection/>
      <selection pane="topRight"/>
      <selection pane="bottomLeft"/>
      <selection pane="bottomRight" activeCell="D8" sqref="D8"/>
    </sheetView>
  </sheetViews>
  <sheetFormatPr defaultColWidth="9" defaultRowHeight="14"/>
  <cols>
    <col min="1" max="1" width="6" customWidth="1"/>
    <col min="2" max="3" width="19" customWidth="1"/>
    <col min="4" max="4" width="5.625" customWidth="1"/>
    <col min="5" max="5" width="7.625" customWidth="1"/>
    <col min="6" max="7" width="9.625" customWidth="1"/>
    <col min="8" max="8" width="13.625" customWidth="1"/>
    <col min="9" max="10" width="15.625" customWidth="1"/>
    <col min="11" max="11" width="6.625" customWidth="1"/>
    <col min="12" max="13" width="12.375" customWidth="1"/>
    <col min="14" max="14" width="8.125" customWidth="1"/>
    <col min="17" max="17" width="12.625" customWidth="1"/>
  </cols>
  <sheetData>
    <row r="1" ht="30" customHeight="1" spans="1:15">
      <c r="A1" s="2" t="e">
        <f>目录!C37</f>
        <v>#REF!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>
      <c r="A2" s="4" t="e">
        <f>封面!D13</f>
        <v>#REF!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36"/>
      <c r="O3" s="36" t="e">
        <f>目录!E37&amp;目录!F37</f>
        <v>#REF!</v>
      </c>
    </row>
    <row r="4" spans="1:15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36" t="s">
        <v>94</v>
      </c>
    </row>
    <row r="5" ht="15" spans="1:15">
      <c r="A5" s="6" t="s">
        <v>95</v>
      </c>
      <c r="B5" s="7"/>
      <c r="C5" s="7"/>
      <c r="D5" s="7"/>
      <c r="E5" s="7"/>
      <c r="F5" s="7"/>
      <c r="G5" s="7"/>
      <c r="H5" s="7"/>
      <c r="I5" s="7"/>
      <c r="J5" s="8" t="s">
        <v>96</v>
      </c>
      <c r="K5" s="9"/>
      <c r="L5" s="9"/>
      <c r="M5" s="9"/>
      <c r="N5" s="9"/>
      <c r="O5" s="37"/>
    </row>
    <row r="6" s="1" customFormat="1" ht="13" spans="1:18">
      <c r="A6" s="76" t="s">
        <v>176</v>
      </c>
      <c r="B6" s="77" t="s">
        <v>177</v>
      </c>
      <c r="C6" s="77" t="s">
        <v>178</v>
      </c>
      <c r="D6" s="77" t="s">
        <v>179</v>
      </c>
      <c r="E6" s="77" t="s">
        <v>180</v>
      </c>
      <c r="F6" s="125" t="s">
        <v>181</v>
      </c>
      <c r="G6" s="125" t="s">
        <v>182</v>
      </c>
      <c r="H6" s="159" t="s">
        <v>99</v>
      </c>
      <c r="I6" s="160"/>
      <c r="J6" s="335" t="s">
        <v>183</v>
      </c>
      <c r="K6" s="336" t="s">
        <v>184</v>
      </c>
      <c r="L6" s="337" t="s">
        <v>185</v>
      </c>
      <c r="M6" s="336" t="s">
        <v>101</v>
      </c>
      <c r="N6" s="336" t="s">
        <v>102</v>
      </c>
      <c r="O6" s="338" t="s">
        <v>115</v>
      </c>
      <c r="Q6" s="39"/>
      <c r="R6" s="39"/>
    </row>
    <row r="7" s="1" customFormat="1" ht="14.5" spans="1:18">
      <c r="A7" s="82"/>
      <c r="B7" s="83"/>
      <c r="C7" s="83"/>
      <c r="D7" s="83"/>
      <c r="E7" s="83"/>
      <c r="F7" s="83" t="s">
        <v>186</v>
      </c>
      <c r="G7" s="83" t="s">
        <v>187</v>
      </c>
      <c r="H7" s="83" t="s">
        <v>188</v>
      </c>
      <c r="I7" s="113" t="s">
        <v>189</v>
      </c>
      <c r="J7" s="339"/>
      <c r="K7" s="86" t="s">
        <v>190</v>
      </c>
      <c r="L7" s="340"/>
      <c r="M7" s="86"/>
      <c r="N7" s="86"/>
      <c r="O7" s="87"/>
      <c r="Q7" s="39" t="s">
        <v>103</v>
      </c>
      <c r="R7" s="39" t="s">
        <v>104</v>
      </c>
    </row>
    <row r="8" spans="1:17">
      <c r="A8" s="15">
        <v>1</v>
      </c>
      <c r="B8" s="16"/>
      <c r="C8" s="16"/>
      <c r="D8" s="16"/>
      <c r="E8" s="330"/>
      <c r="F8" s="330"/>
      <c r="G8" s="330"/>
      <c r="H8" s="355"/>
      <c r="I8" s="19"/>
      <c r="J8" s="20"/>
      <c r="K8" s="341"/>
      <c r="L8" s="21"/>
      <c r="M8" s="21" t="e">
        <f>IF(#REF!&lt;&gt;"B","",L8-I8)</f>
        <v>#REF!</v>
      </c>
      <c r="N8" s="40" t="e">
        <f>IF(#REF!&lt;&gt;"B","",IF(I8=0,0,ROUND(M8/ABS(I8),4)))</f>
        <v>#REF!</v>
      </c>
      <c r="O8" s="41"/>
      <c r="Q8" s="42"/>
    </row>
    <row r="9" spans="1:17">
      <c r="A9" s="15">
        <f>A8+1</f>
        <v>2</v>
      </c>
      <c r="B9" s="16"/>
      <c r="C9" s="16"/>
      <c r="D9" s="16"/>
      <c r="E9" s="330"/>
      <c r="F9" s="330"/>
      <c r="G9" s="330"/>
      <c r="H9" s="355"/>
      <c r="I9" s="19"/>
      <c r="J9" s="20"/>
      <c r="K9" s="327"/>
      <c r="L9" s="21"/>
      <c r="M9" s="21"/>
      <c r="N9" s="21"/>
      <c r="O9" s="41"/>
      <c r="Q9" s="42"/>
    </row>
    <row r="10" spans="1:17">
      <c r="A10" s="15">
        <f t="shared" ref="A10:A17" si="0">A9+1</f>
        <v>3</v>
      </c>
      <c r="B10" s="16"/>
      <c r="C10" s="16"/>
      <c r="D10" s="16"/>
      <c r="E10" s="330"/>
      <c r="F10" s="330"/>
      <c r="G10" s="330"/>
      <c r="H10" s="355"/>
      <c r="I10" s="19"/>
      <c r="J10" s="20"/>
      <c r="K10" s="327"/>
      <c r="L10" s="21"/>
      <c r="M10" s="21"/>
      <c r="N10" s="21"/>
      <c r="O10" s="41"/>
      <c r="Q10" s="42"/>
    </row>
    <row r="11" spans="1:17">
      <c r="A11" s="15">
        <f t="shared" si="0"/>
        <v>4</v>
      </c>
      <c r="B11" s="16"/>
      <c r="C11" s="16"/>
      <c r="D11" s="16"/>
      <c r="E11" s="330"/>
      <c r="F11" s="330"/>
      <c r="G11" s="330"/>
      <c r="H11" s="355"/>
      <c r="I11" s="19"/>
      <c r="J11" s="20"/>
      <c r="K11" s="327"/>
      <c r="L11" s="21"/>
      <c r="M11" s="21"/>
      <c r="N11" s="21"/>
      <c r="O11" s="41"/>
      <c r="Q11" s="42"/>
    </row>
    <row r="12" spans="1:17">
      <c r="A12" s="15">
        <f t="shared" si="0"/>
        <v>5</v>
      </c>
      <c r="B12" s="16"/>
      <c r="C12" s="16"/>
      <c r="D12" s="16"/>
      <c r="E12" s="330"/>
      <c r="F12" s="330"/>
      <c r="G12" s="330"/>
      <c r="H12" s="355"/>
      <c r="I12" s="19"/>
      <c r="J12" s="20"/>
      <c r="K12" s="327"/>
      <c r="L12" s="21"/>
      <c r="M12" s="21"/>
      <c r="N12" s="21"/>
      <c r="O12" s="41"/>
      <c r="Q12" s="42"/>
    </row>
    <row r="13" spans="1:17">
      <c r="A13" s="15">
        <f t="shared" si="0"/>
        <v>6</v>
      </c>
      <c r="B13" s="16"/>
      <c r="C13" s="16"/>
      <c r="D13" s="16"/>
      <c r="E13" s="330"/>
      <c r="F13" s="330"/>
      <c r="G13" s="330"/>
      <c r="H13" s="355"/>
      <c r="I13" s="19"/>
      <c r="J13" s="20"/>
      <c r="K13" s="327"/>
      <c r="L13" s="21"/>
      <c r="M13" s="21"/>
      <c r="N13" s="21"/>
      <c r="O13" s="41"/>
      <c r="Q13" s="42"/>
    </row>
    <row r="14" spans="1:17">
      <c r="A14" s="15">
        <f t="shared" si="0"/>
        <v>7</v>
      </c>
      <c r="B14" s="16"/>
      <c r="C14" s="16"/>
      <c r="D14" s="16"/>
      <c r="E14" s="330"/>
      <c r="F14" s="330"/>
      <c r="G14" s="330"/>
      <c r="H14" s="355"/>
      <c r="I14" s="19"/>
      <c r="J14" s="20"/>
      <c r="K14" s="327"/>
      <c r="L14" s="21"/>
      <c r="M14" s="21"/>
      <c r="N14" s="21"/>
      <c r="O14" s="41"/>
      <c r="Q14" s="42"/>
    </row>
    <row r="15" spans="1:17">
      <c r="A15" s="15">
        <f t="shared" si="0"/>
        <v>8</v>
      </c>
      <c r="B15" s="16"/>
      <c r="C15" s="16"/>
      <c r="D15" s="16"/>
      <c r="E15" s="330"/>
      <c r="F15" s="330"/>
      <c r="G15" s="330"/>
      <c r="H15" s="355"/>
      <c r="I15" s="19"/>
      <c r="J15" s="20"/>
      <c r="K15" s="327"/>
      <c r="L15" s="21"/>
      <c r="M15" s="21"/>
      <c r="N15" s="21"/>
      <c r="O15" s="41"/>
      <c r="Q15" s="42"/>
    </row>
    <row r="16" spans="1:17">
      <c r="A16" s="15">
        <f t="shared" si="0"/>
        <v>9</v>
      </c>
      <c r="B16" s="16"/>
      <c r="C16" s="16"/>
      <c r="D16" s="16"/>
      <c r="E16" s="330"/>
      <c r="F16" s="330"/>
      <c r="G16" s="330"/>
      <c r="H16" s="355"/>
      <c r="I16" s="19"/>
      <c r="J16" s="20"/>
      <c r="K16" s="327"/>
      <c r="L16" s="21"/>
      <c r="M16" s="21"/>
      <c r="N16" s="21"/>
      <c r="O16" s="41"/>
      <c r="Q16" s="42"/>
    </row>
    <row r="17" spans="1:17">
      <c r="A17" s="15">
        <f t="shared" si="0"/>
        <v>10</v>
      </c>
      <c r="B17" s="16"/>
      <c r="C17" s="16"/>
      <c r="D17" s="16"/>
      <c r="E17" s="330"/>
      <c r="F17" s="330"/>
      <c r="G17" s="330"/>
      <c r="H17" s="355"/>
      <c r="I17" s="19"/>
      <c r="J17" s="20"/>
      <c r="K17" s="327"/>
      <c r="L17" s="21"/>
      <c r="M17" s="21"/>
      <c r="N17" s="21"/>
      <c r="O17" s="41"/>
      <c r="Q17" s="42"/>
    </row>
    <row r="18" spans="1:17">
      <c r="A18" s="15"/>
      <c r="B18" s="16"/>
      <c r="C18" s="16"/>
      <c r="D18" s="16"/>
      <c r="E18" s="330"/>
      <c r="F18" s="330"/>
      <c r="G18" s="330"/>
      <c r="H18" s="355"/>
      <c r="I18" s="19"/>
      <c r="J18" s="20"/>
      <c r="K18" s="327"/>
      <c r="L18" s="21"/>
      <c r="M18" s="21"/>
      <c r="N18" s="21"/>
      <c r="O18" s="41"/>
      <c r="Q18" s="42"/>
    </row>
    <row r="19" spans="1:17">
      <c r="A19" s="22"/>
      <c r="B19" s="23"/>
      <c r="C19" s="18" t="s">
        <v>130</v>
      </c>
      <c r="D19" s="24"/>
      <c r="E19" s="332"/>
      <c r="F19" s="332"/>
      <c r="G19" s="332"/>
      <c r="H19" s="331">
        <f>SUM(H8:H18)</f>
        <v>0</v>
      </c>
      <c r="I19" s="19">
        <f>SUM(I8:I18)</f>
        <v>0</v>
      </c>
      <c r="J19" s="20" t="e">
        <f>IF(#REF!&lt;&gt;"B","",SUM(J8:J18))</f>
        <v>#REF!</v>
      </c>
      <c r="K19" s="327"/>
      <c r="L19" s="21" t="e">
        <f>IF(#REF!&lt;&gt;"B","",SUM(L8:L18))</f>
        <v>#REF!</v>
      </c>
      <c r="M19" s="21" t="e">
        <f>IF(#REF!&lt;&gt;"B","",SUM(M8:M18))</f>
        <v>#REF!</v>
      </c>
      <c r="N19" s="40" t="e">
        <f>IF(#REF!&lt;&gt;"B","",IF(I19=0,0,ROUND(M19/ABS(I19),4)))</f>
        <v>#REF!</v>
      </c>
      <c r="O19" s="41"/>
      <c r="Q19" s="42"/>
    </row>
    <row r="20" spans="1:17">
      <c r="A20" s="26"/>
      <c r="B20" s="23"/>
      <c r="C20" s="140" t="s">
        <v>159</v>
      </c>
      <c r="D20" s="24"/>
      <c r="E20" s="332"/>
      <c r="F20" s="332"/>
      <c r="G20" s="332"/>
      <c r="H20" s="23"/>
      <c r="I20" s="19"/>
      <c r="J20" s="20"/>
      <c r="K20" s="327"/>
      <c r="L20" s="21"/>
      <c r="M20" s="21"/>
      <c r="N20" s="40" t="e">
        <f>IF(#REF!&lt;&gt;"B","",IF(I20=0,0,ROUND(M20/ABS(I20),4)))</f>
        <v>#REF!</v>
      </c>
      <c r="O20" s="41"/>
      <c r="Q20" s="42"/>
    </row>
    <row r="21" spans="1:18">
      <c r="A21" s="27"/>
      <c r="B21" s="334"/>
      <c r="C21" s="28" t="s">
        <v>132</v>
      </c>
      <c r="D21" s="28"/>
      <c r="E21" s="28"/>
      <c r="F21" s="28"/>
      <c r="G21" s="28"/>
      <c r="H21" s="28"/>
      <c r="I21" s="30">
        <f>ROUND(SUM(I19,-I20),2)</f>
        <v>0</v>
      </c>
      <c r="J21" s="31"/>
      <c r="K21" s="328"/>
      <c r="L21" s="32" t="e">
        <f>IF(#REF!&lt;&gt;"B","",ROUND(SUM(L19,-L20),2))</f>
        <v>#REF!</v>
      </c>
      <c r="M21" s="32" t="e">
        <f>IF(#REF!&lt;&gt;"B","",ROUND(SUM(M19,-M20),2))</f>
        <v>#REF!</v>
      </c>
      <c r="N21" s="43" t="e">
        <f>IF(#REF!&lt;&gt;"B","",IF(I21=0,0,ROUND(M21/ABS(I21),4)))</f>
        <v>#REF!</v>
      </c>
      <c r="O21" s="44"/>
      <c r="Q21" s="45"/>
      <c r="R21" s="46" t="str">
        <f>IF(I21-Q21=0,"OK","F")</f>
        <v>OK</v>
      </c>
    </row>
    <row r="22" spans="1:1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</row>
    <row r="23" spans="1:16">
      <c r="A23" s="34" t="e">
        <f>"被评估企业填表人："&amp;#REF!</f>
        <v>#REF!</v>
      </c>
      <c r="B23" s="35"/>
      <c r="C23" s="35"/>
      <c r="D23" s="35"/>
      <c r="E23" s="35"/>
      <c r="F23" s="35"/>
      <c r="G23" s="35"/>
      <c r="H23" s="35"/>
      <c r="I23" s="35"/>
      <c r="J23" s="33"/>
      <c r="K23" s="33"/>
      <c r="L23" s="33"/>
      <c r="M23" s="33"/>
      <c r="N23" s="33"/>
      <c r="O23" s="47" t="e">
        <f>IF(#REF!="B","评估人员:"&amp;#REF!,"")</f>
        <v>#REF!</v>
      </c>
      <c r="P23" s="48"/>
    </row>
    <row r="24" spans="1:15">
      <c r="A24" s="34" t="e">
        <f>"填表日期："&amp;#REF!</f>
        <v>#REF!</v>
      </c>
      <c r="B24" s="35"/>
      <c r="C24" s="35"/>
      <c r="D24" s="35"/>
      <c r="E24" s="35"/>
      <c r="F24" s="35"/>
      <c r="G24" s="35"/>
      <c r="H24" s="35"/>
      <c r="I24" s="35"/>
      <c r="J24" s="33"/>
      <c r="K24" s="33"/>
      <c r="L24" s="33"/>
      <c r="M24" s="33"/>
      <c r="N24" s="33"/>
      <c r="O24" s="33"/>
    </row>
  </sheetData>
  <mergeCells count="10">
    <mergeCell ref="A6:A7"/>
    <mergeCell ref="B6:B7"/>
    <mergeCell ref="C6:C7"/>
    <mergeCell ref="D6:D7"/>
    <mergeCell ref="E6:E7"/>
    <mergeCell ref="J6:J7"/>
    <mergeCell ref="L6:L7"/>
    <mergeCell ref="M6:M7"/>
    <mergeCell ref="N6:N7"/>
    <mergeCell ref="O6:O7"/>
  </mergeCells>
  <printOptions horizontalCentered="1"/>
  <pageMargins left="0.31496062992126" right="0.31496062992126" top="0.94488188976378" bottom="0.748031496062992" header="0.31496062992126" footer="0.31496062992126"/>
  <pageSetup paperSize="9" scale="81" fitToHeight="0" orientation="landscape"/>
  <headerFooter/>
  <colBreaks count="1" manualBreakCount="1">
    <brk id="15" max="1048575" man="1"/>
  </colBreaks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7"/>
  <sheetViews>
    <sheetView showGridLines="0" view="pageBreakPreview" zoomScale="120" zoomScaleNormal="100" workbookViewId="0">
      <pane xSplit="10" ySplit="7" topLeftCell="K8" activePane="bottomRight" state="frozen"/>
      <selection/>
      <selection pane="topRight"/>
      <selection pane="bottomLeft"/>
      <selection pane="bottomRight" activeCell="H27" sqref="H27"/>
    </sheetView>
  </sheetViews>
  <sheetFormatPr defaultColWidth="9" defaultRowHeight="14"/>
  <cols>
    <col min="1" max="1" width="30.375" customWidth="1"/>
    <col min="2" max="2" width="7.625" customWidth="1"/>
    <col min="3" max="7" width="15.625" customWidth="1"/>
    <col min="8" max="8" width="14.75" customWidth="1"/>
    <col min="9" max="9" width="7.625" customWidth="1"/>
    <col min="12" max="12" width="9.625" customWidth="1"/>
    <col min="13" max="13" width="5.625" customWidth="1"/>
    <col min="15" max="15" width="5.625" customWidth="1"/>
  </cols>
  <sheetData>
    <row r="1" ht="21" spans="1:10">
      <c r="A1" s="2" t="e">
        <f>目录!C38</f>
        <v>#REF!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e">
        <f>封面!D13</f>
        <v>#REF!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36"/>
      <c r="I3" s="36"/>
      <c r="J3" s="36" t="e">
        <f>目录!E38&amp;目录!F38</f>
        <v>#REF!</v>
      </c>
    </row>
    <row r="4" spans="1:10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36" t="s">
        <v>94</v>
      </c>
    </row>
    <row r="5" ht="15" spans="1:10">
      <c r="A5" s="71" t="s">
        <v>95</v>
      </c>
      <c r="B5" s="72"/>
      <c r="C5" s="72"/>
      <c r="D5" s="342"/>
      <c r="E5" s="73" t="s">
        <v>96</v>
      </c>
      <c r="F5" s="74"/>
      <c r="G5" s="74"/>
      <c r="H5" s="74"/>
      <c r="I5" s="74"/>
      <c r="J5" s="75"/>
    </row>
    <row r="6" s="1" customFormat="1" ht="13" spans="1:15">
      <c r="A6" s="343" t="s">
        <v>97</v>
      </c>
      <c r="B6" s="125" t="s">
        <v>98</v>
      </c>
      <c r="C6" s="159" t="s">
        <v>99</v>
      </c>
      <c r="D6" s="160"/>
      <c r="E6" s="79" t="s">
        <v>183</v>
      </c>
      <c r="F6" s="80" t="s">
        <v>185</v>
      </c>
      <c r="G6" s="245" t="s">
        <v>101</v>
      </c>
      <c r="H6" s="245"/>
      <c r="I6" s="246" t="s">
        <v>102</v>
      </c>
      <c r="J6" s="351"/>
      <c r="L6" s="103" t="s">
        <v>103</v>
      </c>
      <c r="M6" s="103" t="s">
        <v>104</v>
      </c>
      <c r="N6" s="103" t="s">
        <v>103</v>
      </c>
      <c r="O6" s="103" t="s">
        <v>104</v>
      </c>
    </row>
    <row r="7" s="1" customFormat="1" ht="13" spans="1:15">
      <c r="A7" s="82"/>
      <c r="B7" s="83" t="s">
        <v>105</v>
      </c>
      <c r="C7" s="83" t="s">
        <v>188</v>
      </c>
      <c r="D7" s="113" t="s">
        <v>189</v>
      </c>
      <c r="E7" s="85"/>
      <c r="F7" s="86"/>
      <c r="G7" s="86" t="s">
        <v>191</v>
      </c>
      <c r="H7" s="86" t="s">
        <v>192</v>
      </c>
      <c r="I7" s="247" t="s">
        <v>188</v>
      </c>
      <c r="J7" s="87" t="s">
        <v>189</v>
      </c>
      <c r="L7" s="104" t="s">
        <v>188</v>
      </c>
      <c r="M7" s="105"/>
      <c r="N7" s="104" t="s">
        <v>189</v>
      </c>
      <c r="O7" s="105"/>
    </row>
    <row r="8" spans="1:15">
      <c r="A8" s="344" t="s">
        <v>193</v>
      </c>
      <c r="B8" s="93"/>
      <c r="C8" s="162" t="e">
        <f>SUM(C9:C11)</f>
        <v>#REF!</v>
      </c>
      <c r="D8" s="122" t="e">
        <f>SUM(D9:D11)</f>
        <v>#REF!</v>
      </c>
      <c r="E8" s="20" t="e">
        <f>IF(#REF!&lt;&gt;"B","",SUM(E9:E11))</f>
        <v>#REF!</v>
      </c>
      <c r="F8" s="21" t="e">
        <f>IF(#REF!&lt;&gt;"B","",SUM(F9:F11))</f>
        <v>#REF!</v>
      </c>
      <c r="G8" s="21" t="e">
        <f>IF(#REF!&lt;&gt;"B","",SUM(G9:G11))</f>
        <v>#REF!</v>
      </c>
      <c r="H8" s="21" t="e">
        <f>IF(#REF!&lt;&gt;"B","",SUM(H9:H11))</f>
        <v>#REF!</v>
      </c>
      <c r="I8" s="124" t="e">
        <f>IF(#REF!&lt;&gt;"B","",IF(C8=0,0,ROUND(G8/ABS(C8),4)))</f>
        <v>#REF!</v>
      </c>
      <c r="J8" s="61" t="e">
        <f>IF(#REF!&lt;&gt;"B","",IF(D8=0,0,ROUND(H8/ABS(D8),4)))</f>
        <v>#REF!</v>
      </c>
      <c r="L8" s="166"/>
      <c r="M8" s="352" t="e">
        <f t="shared" ref="M8:M10" si="0">IF(C8-L8=0,"OK","F")</f>
        <v>#REF!</v>
      </c>
      <c r="N8" s="167"/>
      <c r="O8" s="108" t="e">
        <f t="shared" ref="O8:O10" si="1">IF(D8-N8=0,"OK","F")</f>
        <v>#REF!</v>
      </c>
    </row>
    <row r="9" spans="1:15">
      <c r="A9" s="345" t="e">
        <f>#REF!</f>
        <v>#REF!</v>
      </c>
      <c r="B9" s="346" t="s">
        <v>49</v>
      </c>
      <c r="C9" s="162" t="e">
        <f>IF(OR(#REF!="A",#REF!="B"),'4.8.1.1房屋'!H21,"")</f>
        <v>#REF!</v>
      </c>
      <c r="D9" s="122" t="e">
        <f>IF(OR(#REF!="A",#REF!="B"),'4.8.1.1房屋'!I21,"")</f>
        <v>#REF!</v>
      </c>
      <c r="E9" s="20" t="e">
        <f>IF(#REF!&lt;&gt;"B","",'4.8.1.1房屋'!J21)</f>
        <v>#REF!</v>
      </c>
      <c r="F9" s="21" t="e">
        <f>IF(#REF!&lt;&gt;"B","",'4.8.1.1房屋'!L21)</f>
        <v>#REF!</v>
      </c>
      <c r="G9" s="21" t="e">
        <f>IF(#REF!&lt;&gt;"B","",E9-C9)</f>
        <v>#REF!</v>
      </c>
      <c r="H9" s="21" t="e">
        <f>IF(#REF!&lt;&gt;"B","",F9-D9)</f>
        <v>#REF!</v>
      </c>
      <c r="I9" s="124" t="e">
        <f>IF(#REF!&lt;&gt;"B","",IF(C9=0,0,ROUND(G9/ABS(C9),4)))</f>
        <v>#REF!</v>
      </c>
      <c r="J9" s="61" t="e">
        <f>IF(#REF!&lt;&gt;"B","",IF(D9=0,0,ROUND(H9/ABS(D9),4)))</f>
        <v>#REF!</v>
      </c>
      <c r="L9" s="167"/>
      <c r="M9" s="352" t="e">
        <f t="shared" si="0"/>
        <v>#REF!</v>
      </c>
      <c r="N9" s="167"/>
      <c r="O9" s="108" t="e">
        <f t="shared" si="1"/>
        <v>#REF!</v>
      </c>
    </row>
    <row r="10" spans="1:15">
      <c r="A10" s="345" t="e">
        <f>#REF!</f>
        <v>#REF!</v>
      </c>
      <c r="B10" s="346" t="s">
        <v>50</v>
      </c>
      <c r="C10" s="162" t="e">
        <f>IF(OR(#REF!="A",#REF!="B"),'4.8.1.2构筑物'!H21,"")</f>
        <v>#REF!</v>
      </c>
      <c r="D10" s="122" t="e">
        <f>IF(OR(#REF!="A",#REF!="B"),'4.8.1.2构筑物'!I21,"")</f>
        <v>#REF!</v>
      </c>
      <c r="E10" s="20" t="e">
        <f>IF(#REF!&lt;&gt;"B","",'4.8.1.2构筑物'!J21)</f>
        <v>#REF!</v>
      </c>
      <c r="F10" s="21" t="e">
        <f>IF(#REF!&lt;&gt;"B","",'4.8.1.2构筑物'!L21)</f>
        <v>#REF!</v>
      </c>
      <c r="G10" s="21" t="e">
        <f>IF(#REF!&lt;&gt;"B","",E10-C10)</f>
        <v>#REF!</v>
      </c>
      <c r="H10" s="21" t="e">
        <f>IF(#REF!&lt;&gt;"B","",F10-D10)</f>
        <v>#REF!</v>
      </c>
      <c r="I10" s="124" t="e">
        <f>IF(#REF!&lt;&gt;"B","",IF(C10=0,0,ROUND(G10/ABS(C10),4)))</f>
        <v>#REF!</v>
      </c>
      <c r="J10" s="61" t="e">
        <f>IF(#REF!&lt;&gt;"B","",IF(D10=0,0,ROUND(H10/ABS(D10),4)))</f>
        <v>#REF!</v>
      </c>
      <c r="L10" s="167"/>
      <c r="M10" s="352" t="e">
        <f t="shared" si="0"/>
        <v>#REF!</v>
      </c>
      <c r="N10" s="167"/>
      <c r="O10" s="108" t="e">
        <f t="shared" si="1"/>
        <v>#REF!</v>
      </c>
    </row>
    <row r="11" spans="1:15">
      <c r="A11" s="345" t="e">
        <f>#REF!</f>
        <v>#REF!</v>
      </c>
      <c r="B11" s="346" t="s">
        <v>51</v>
      </c>
      <c r="C11" s="162" t="e">
        <f>IF(OR(#REF!="A",#REF!="B"),'4.8.1.3管沟'!H21,"")</f>
        <v>#REF!</v>
      </c>
      <c r="D11" s="122" t="e">
        <f>IF(OR(#REF!="A",#REF!="B"),'4.8.1.3管沟'!I21,"")</f>
        <v>#REF!</v>
      </c>
      <c r="E11" s="20" t="e">
        <f>IF(#REF!&lt;&gt;"B","",'4.8.1.3管沟'!J21)</f>
        <v>#REF!</v>
      </c>
      <c r="F11" s="21" t="e">
        <f>IF(#REF!&lt;&gt;"B","",'4.8.1.3管沟'!L21)</f>
        <v>#REF!</v>
      </c>
      <c r="G11" s="21" t="e">
        <f>IF(#REF!&lt;&gt;"B","",E11-C11)</f>
        <v>#REF!</v>
      </c>
      <c r="H11" s="21" t="e">
        <f>IF(#REF!&lt;&gt;"B","",F11-D11)</f>
        <v>#REF!</v>
      </c>
      <c r="I11" s="124" t="e">
        <f>IF(#REF!&lt;&gt;"B","",IF(C11=0,0,ROUND(G11/ABS(C11),4)))</f>
        <v>#REF!</v>
      </c>
      <c r="J11" s="61" t="e">
        <f>IF(#REF!&lt;&gt;"B","",IF(D11=0,0,ROUND(H11/ABS(D11),4)))</f>
        <v>#REF!</v>
      </c>
      <c r="L11" s="167"/>
      <c r="M11" s="352"/>
      <c r="N11" s="167"/>
      <c r="O11" s="108"/>
    </row>
    <row r="12" spans="1:15">
      <c r="A12" s="123"/>
      <c r="B12" s="93"/>
      <c r="C12" s="162"/>
      <c r="D12" s="122"/>
      <c r="E12" s="20"/>
      <c r="F12" s="21"/>
      <c r="G12" s="21"/>
      <c r="H12" s="21"/>
      <c r="I12" s="124"/>
      <c r="J12" s="61"/>
      <c r="L12" s="167"/>
      <c r="M12" s="353"/>
      <c r="N12" s="167"/>
      <c r="O12" s="109"/>
    </row>
    <row r="13" spans="1:15">
      <c r="A13" s="344" t="s">
        <v>194</v>
      </c>
      <c r="B13" s="93"/>
      <c r="C13" s="162" t="e">
        <f t="shared" ref="C13:D13" si="2">SUM(C14:C17)</f>
        <v>#REF!</v>
      </c>
      <c r="D13" s="122" t="e">
        <f t="shared" si="2"/>
        <v>#REF!</v>
      </c>
      <c r="E13" s="20" t="e">
        <f>IF(#REF!&lt;&gt;"B","",SUM(E14:E17))</f>
        <v>#REF!</v>
      </c>
      <c r="F13" s="21" t="e">
        <f>IF(#REF!&lt;&gt;"B","",SUM(F14:F17))</f>
        <v>#REF!</v>
      </c>
      <c r="G13" s="21" t="e">
        <f>IF(#REF!&lt;&gt;"B","",SUM(G14:G17))</f>
        <v>#REF!</v>
      </c>
      <c r="H13" s="21" t="e">
        <f>IF(#REF!&lt;&gt;"B","",SUM(H14:H17))</f>
        <v>#REF!</v>
      </c>
      <c r="I13" s="124" t="e">
        <f>IF(#REF!&lt;&gt;"B","",IF(C13=0,0,ROUND(G13/ABS(C13),4)))</f>
        <v>#REF!</v>
      </c>
      <c r="J13" s="61" t="e">
        <f>IF(#REF!&lt;&gt;"B","",IF(D13=0,0,ROUND(H13/ABS(D13),4)))</f>
        <v>#REF!</v>
      </c>
      <c r="L13" s="167"/>
      <c r="M13" s="352" t="e">
        <f>IF(C13-L13=0,"OK","F")</f>
        <v>#REF!</v>
      </c>
      <c r="N13" s="167"/>
      <c r="O13" s="108" t="e">
        <f>IF(D13-N13=0,"OK","F")</f>
        <v>#REF!</v>
      </c>
    </row>
    <row r="14" spans="1:15">
      <c r="A14" s="123" t="e">
        <f>#REF!</f>
        <v>#REF!</v>
      </c>
      <c r="B14" s="346" t="s">
        <v>52</v>
      </c>
      <c r="C14" s="162" t="e">
        <f>IF(OR(#REF!="A",#REF!="B"),实物资产!K17,"")</f>
        <v>#REF!</v>
      </c>
      <c r="D14" s="122" t="e">
        <f>IF(OR(#REF!="A",#REF!="B"),实物资产!L17,"")</f>
        <v>#REF!</v>
      </c>
      <c r="E14" s="20" t="e">
        <f>IF(#REF!&lt;&gt;"B","",实物资产!M17)+'机器设备-危废物资'!P39+'机器设备-催化剂模块'!P13</f>
        <v>#REF!</v>
      </c>
      <c r="F14" s="21" t="e">
        <f>IF(#REF!&lt;&gt;"B","",实物资产!P17)+'机器设备-危废物资'!P39+'机器设备-催化剂模块'!P13</f>
        <v>#REF!</v>
      </c>
      <c r="G14" s="21" t="e">
        <f>IF(#REF!&lt;&gt;"B","",E14-C14)</f>
        <v>#REF!</v>
      </c>
      <c r="H14" s="21" t="e">
        <f>IF(#REF!&lt;&gt;"B","",F14-D14)</f>
        <v>#REF!</v>
      </c>
      <c r="I14" s="124" t="e">
        <f>IF(#REF!&lt;&gt;"B","",IF(C14=0,0,ROUND(G14/ABS(C14),4)))</f>
        <v>#REF!</v>
      </c>
      <c r="J14" s="61" t="e">
        <f>IF(#REF!&lt;&gt;"B","",IF(D14=0,0,ROUND(H14/ABS(D14),4)))</f>
        <v>#REF!</v>
      </c>
      <c r="L14" s="167"/>
      <c r="M14" s="352" t="e">
        <f>IF(C14-L14=0,"OK","F")</f>
        <v>#REF!</v>
      </c>
      <c r="N14" s="167"/>
      <c r="O14" s="108" t="e">
        <f>IF(D14-N14=0,"OK","F")</f>
        <v>#REF!</v>
      </c>
    </row>
    <row r="15" spans="1:15">
      <c r="A15" s="123" t="e">
        <f>#REF!</f>
        <v>#REF!</v>
      </c>
      <c r="B15" s="346" t="s">
        <v>53</v>
      </c>
      <c r="C15" s="162" t="e">
        <f>IF(OR(#REF!="A",#REF!="B"),'4.8.2.2运输设备'!K31,"")</f>
        <v>#REF!</v>
      </c>
      <c r="D15" s="122" t="e">
        <f>IF(OR(#REF!="A",#REF!="B"),'4.8.2.2运输设备'!L31,"")</f>
        <v>#REF!</v>
      </c>
      <c r="E15" s="20" t="e">
        <f>IF(#REF!&lt;&gt;"B","",'4.8.2.2运输设备'!M31)</f>
        <v>#REF!</v>
      </c>
      <c r="F15" s="21" t="e">
        <f>IF(#REF!&lt;&gt;"B","",'4.8.2.2运输设备'!O31)</f>
        <v>#REF!</v>
      </c>
      <c r="G15" s="21" t="e">
        <f>IF(#REF!&lt;&gt;"B","",E15-C15)</f>
        <v>#REF!</v>
      </c>
      <c r="H15" s="21" t="e">
        <f>IF(#REF!&lt;&gt;"B","",F15-D15)</f>
        <v>#REF!</v>
      </c>
      <c r="I15" s="124" t="e">
        <f>IF(#REF!&lt;&gt;"B","",IF(C15=0,0,ROUND(G15/ABS(C15),4)))</f>
        <v>#REF!</v>
      </c>
      <c r="J15" s="61" t="e">
        <f>IF(#REF!&lt;&gt;"B","",IF(D15=0,0,ROUND(H15/ABS(D15),4)))</f>
        <v>#REF!</v>
      </c>
      <c r="L15" s="167"/>
      <c r="M15" s="352" t="e">
        <f>IF(C15-L15=0,"OK","F")</f>
        <v>#REF!</v>
      </c>
      <c r="N15" s="167"/>
      <c r="O15" s="108" t="e">
        <f>IF(D15-N15=0,"OK","F")</f>
        <v>#REF!</v>
      </c>
    </row>
    <row r="16" spans="1:15">
      <c r="A16" s="123" t="e">
        <f>#REF!</f>
        <v>#REF!</v>
      </c>
      <c r="B16" s="346" t="s">
        <v>54</v>
      </c>
      <c r="C16" s="162" t="e">
        <f>IF(OR(#REF!="A",#REF!="B"),'4.8.2.3电子设备'!J31,"")</f>
        <v>#REF!</v>
      </c>
      <c r="D16" s="122" t="e">
        <f>IF(OR(#REF!="A",#REF!="B"),'4.8.2.3电子设备'!K31,"")</f>
        <v>#REF!</v>
      </c>
      <c r="E16" s="20" t="e">
        <f>IF(#REF!&lt;&gt;"B","",'4.8.2.3电子设备'!L31)</f>
        <v>#REF!</v>
      </c>
      <c r="F16" s="21" t="e">
        <f>IF(#REF!&lt;&gt;"B","",'4.8.2.3电子设备'!N31)</f>
        <v>#REF!</v>
      </c>
      <c r="G16" s="21" t="e">
        <f>IF(#REF!&lt;&gt;"B","",E16-C16)</f>
        <v>#REF!</v>
      </c>
      <c r="H16" s="21" t="e">
        <f>IF(#REF!&lt;&gt;"B","",F16-D16)</f>
        <v>#REF!</v>
      </c>
      <c r="I16" s="124" t="e">
        <f>IF(#REF!&lt;&gt;"B","",IF(C16=0,0,ROUND(G16/ABS(C16),4)))</f>
        <v>#REF!</v>
      </c>
      <c r="J16" s="61" t="e">
        <f>IF(#REF!&lt;&gt;"B","",IF(D16=0,0,ROUND(H16/ABS(D16),4)))</f>
        <v>#REF!</v>
      </c>
      <c r="L16" s="167"/>
      <c r="M16" s="352" t="e">
        <f t="shared" ref="M16:M17" si="3">IF(C16-L16=0,"OK","F")</f>
        <v>#REF!</v>
      </c>
      <c r="N16" s="167"/>
      <c r="O16" s="108" t="e">
        <f t="shared" ref="O16:O17" si="4">IF(D16-N16=0,"OK","F")</f>
        <v>#REF!</v>
      </c>
    </row>
    <row r="17" spans="1:15">
      <c r="A17" s="123" t="e">
        <f>#REF!</f>
        <v>#REF!</v>
      </c>
      <c r="B17" s="346" t="s">
        <v>55</v>
      </c>
      <c r="C17" s="162" t="e">
        <f>IF(OR(#REF!="A",#REF!="B"),'4.8.2.4其他设备'!J31,"")</f>
        <v>#REF!</v>
      </c>
      <c r="D17" s="122" t="e">
        <f>IF(OR(#REF!="A",#REF!="B"),'4.8.2.4其他设备'!K31,"")</f>
        <v>#REF!</v>
      </c>
      <c r="E17" s="20" t="e">
        <f>IF(#REF!&lt;&gt;"B","",'4.8.2.4其他设备'!L31)</f>
        <v>#REF!</v>
      </c>
      <c r="F17" s="21" t="e">
        <f>IF(#REF!&lt;&gt;"B","",'4.8.2.4其他设备'!N31)</f>
        <v>#REF!</v>
      </c>
      <c r="G17" s="21" t="e">
        <f>IF(#REF!&lt;&gt;"B","",E17-C17)</f>
        <v>#REF!</v>
      </c>
      <c r="H17" s="21" t="e">
        <f>IF(#REF!&lt;&gt;"B","",F17-D17)</f>
        <v>#REF!</v>
      </c>
      <c r="I17" s="124" t="e">
        <f>IF(#REF!&lt;&gt;"B","",IF(C17=0,0,ROUND(G17/ABS(C17),4)))</f>
        <v>#REF!</v>
      </c>
      <c r="J17" s="61" t="e">
        <f>IF(#REF!&lt;&gt;"B","",IF(D17=0,0,ROUND(H17/ABS(D17),4)))</f>
        <v>#REF!</v>
      </c>
      <c r="L17" s="167"/>
      <c r="M17" s="352" t="e">
        <f t="shared" si="3"/>
        <v>#REF!</v>
      </c>
      <c r="N17" s="167"/>
      <c r="O17" s="108" t="e">
        <f t="shared" si="4"/>
        <v>#REF!</v>
      </c>
    </row>
    <row r="18" spans="1:15">
      <c r="A18" s="123"/>
      <c r="B18" s="93"/>
      <c r="C18" s="162"/>
      <c r="D18" s="122"/>
      <c r="E18" s="20"/>
      <c r="F18" s="21"/>
      <c r="G18" s="21"/>
      <c r="H18" s="21"/>
      <c r="I18" s="124"/>
      <c r="J18" s="61"/>
      <c r="L18" s="167"/>
      <c r="M18" s="353"/>
      <c r="N18" s="167"/>
      <c r="O18" s="109"/>
    </row>
    <row r="19" spans="1:15">
      <c r="A19" s="96" t="s">
        <v>110</v>
      </c>
      <c r="B19" s="347"/>
      <c r="C19" s="348" t="e">
        <f t="shared" ref="C19:D19" si="5">C8+C13</f>
        <v>#REF!</v>
      </c>
      <c r="D19" s="349" t="e">
        <f t="shared" si="5"/>
        <v>#REF!</v>
      </c>
      <c r="E19" s="70" t="e">
        <f>IF(#REF!&lt;&gt;"B","",E8+E13)</f>
        <v>#REF!</v>
      </c>
      <c r="F19" s="64" t="e">
        <f>IF(#REF!&lt;&gt;"B","",F8+F13)</f>
        <v>#REF!</v>
      </c>
      <c r="G19" s="64" t="e">
        <f>IF(#REF!&lt;&gt;"B","",G8+G13)</f>
        <v>#REF!</v>
      </c>
      <c r="H19" s="64" t="e">
        <f>IF(#REF!&lt;&gt;"B","",H8+H13)</f>
        <v>#REF!</v>
      </c>
      <c r="I19" s="354" t="e">
        <f>IF(#REF!&lt;&gt;"B","",IF(C19=0,0,ROUND(G19/ABS(C19),4)))</f>
        <v>#REF!</v>
      </c>
      <c r="J19" s="65" t="e">
        <f>IF(#REF!&lt;&gt;"B","",IF(D19=0,0,ROUND(H19/ABS(D19),4)))</f>
        <v>#REF!</v>
      </c>
      <c r="L19" s="110"/>
      <c r="M19" s="111" t="e">
        <f>IF(C19-L19=0,"OK","F")</f>
        <v>#REF!</v>
      </c>
      <c r="N19" s="110"/>
      <c r="O19" s="111" t="e">
        <f>IF(D19-N19=0,"OK","F")</f>
        <v>#REF!</v>
      </c>
    </row>
    <row r="20" hidden="1" spans="1:10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1">
      <c r="A21" s="350" t="e">
        <f>"被评估企业填表人："&amp;#REF!</f>
        <v>#REF!</v>
      </c>
      <c r="B21" s="102"/>
      <c r="C21" s="102"/>
      <c r="D21" s="102"/>
      <c r="E21" s="33"/>
      <c r="F21" s="33"/>
      <c r="G21" s="33"/>
      <c r="H21" s="33"/>
      <c r="I21" s="33"/>
      <c r="J21" s="47" t="e">
        <f>IF(#REF!="B","评估人员:"&amp;#REF!,"")</f>
        <v>#REF!</v>
      </c>
      <c r="K21" s="48"/>
    </row>
    <row r="22" spans="1:10">
      <c r="A22" s="350" t="e">
        <f>"填表日期："&amp;#REF!</f>
        <v>#REF!</v>
      </c>
      <c r="B22" s="102"/>
      <c r="C22" s="102"/>
      <c r="D22" s="102"/>
      <c r="E22" s="33"/>
      <c r="F22" s="33"/>
      <c r="G22" s="33"/>
      <c r="H22" s="33"/>
      <c r="I22" s="33"/>
      <c r="J22" s="33"/>
    </row>
    <row r="27" spans="8:8">
      <c r="H27">
        <v>8737864</v>
      </c>
    </row>
  </sheetData>
  <mergeCells count="3">
    <mergeCell ref="A6:A7"/>
    <mergeCell ref="E6:E7"/>
    <mergeCell ref="F6:F7"/>
  </mergeCells>
  <printOptions horizontalCentered="1"/>
  <pageMargins left="0.314583333333333" right="0.314583333333333" top="0.944444444444444" bottom="0.747916666666667" header="0.314583333333333" footer="0.314583333333333"/>
  <pageSetup paperSize="9" scale="93" fitToHeight="0" orientation="landscape" blackAndWhite="1"/>
  <headerFooter/>
  <colBreaks count="1" manualBreakCount="1">
    <brk id="10" max="1048575" man="1"/>
  </colBreaks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showGridLines="0" view="pageBreakPreview" zoomScale="99" zoomScaleNormal="100" workbookViewId="0">
      <pane xSplit="15" ySplit="7" topLeftCell="P8" activePane="bottomRight" state="frozen"/>
      <selection/>
      <selection pane="topRight"/>
      <selection pane="bottomLeft"/>
      <selection pane="bottomRight" activeCell="C6" sqref="C6:C7"/>
    </sheetView>
  </sheetViews>
  <sheetFormatPr defaultColWidth="9" defaultRowHeight="14"/>
  <cols>
    <col min="1" max="1" width="6" customWidth="1"/>
    <col min="2" max="3" width="19" customWidth="1"/>
    <col min="4" max="4" width="5.625" customWidth="1"/>
    <col min="5" max="5" width="7.625" customWidth="1"/>
    <col min="6" max="7" width="9.625" customWidth="1"/>
    <col min="8" max="8" width="13.625" customWidth="1"/>
    <col min="9" max="10" width="15.625" customWidth="1"/>
    <col min="11" max="11" width="6.625" customWidth="1"/>
    <col min="12" max="13" width="12.375" customWidth="1"/>
    <col min="14" max="14" width="8.125" customWidth="1"/>
    <col min="17" max="17" width="12.625" customWidth="1"/>
  </cols>
  <sheetData>
    <row r="1" ht="30" customHeight="1" spans="1:15">
      <c r="A1" s="2" t="e">
        <f>目录!C39</f>
        <v>#REF!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>
      <c r="A2" s="4" t="e">
        <f>封面!D13</f>
        <v>#REF!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36"/>
      <c r="O3" s="36" t="e">
        <f>目录!E39&amp;目录!F39</f>
        <v>#REF!</v>
      </c>
    </row>
    <row r="4" spans="1:15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36" t="s">
        <v>94</v>
      </c>
    </row>
    <row r="5" ht="15" spans="1:15">
      <c r="A5" s="6" t="s">
        <v>95</v>
      </c>
      <c r="B5" s="7"/>
      <c r="C5" s="7"/>
      <c r="D5" s="7"/>
      <c r="E5" s="7"/>
      <c r="F5" s="7"/>
      <c r="G5" s="7"/>
      <c r="H5" s="7"/>
      <c r="I5" s="7"/>
      <c r="J5" s="8" t="s">
        <v>96</v>
      </c>
      <c r="K5" s="9"/>
      <c r="L5" s="9"/>
      <c r="M5" s="9"/>
      <c r="N5" s="9"/>
      <c r="O5" s="37"/>
    </row>
    <row r="6" s="1" customFormat="1" ht="13" spans="1:18">
      <c r="A6" s="76" t="s">
        <v>176</v>
      </c>
      <c r="B6" s="77" t="s">
        <v>177</v>
      </c>
      <c r="C6" s="77" t="s">
        <v>178</v>
      </c>
      <c r="D6" s="77" t="s">
        <v>179</v>
      </c>
      <c r="E6" s="77" t="s">
        <v>180</v>
      </c>
      <c r="F6" s="125" t="s">
        <v>181</v>
      </c>
      <c r="G6" s="125" t="s">
        <v>182</v>
      </c>
      <c r="H6" s="159" t="s">
        <v>99</v>
      </c>
      <c r="I6" s="160"/>
      <c r="J6" s="335" t="s">
        <v>183</v>
      </c>
      <c r="K6" s="336" t="s">
        <v>184</v>
      </c>
      <c r="L6" s="337" t="s">
        <v>185</v>
      </c>
      <c r="M6" s="336" t="s">
        <v>101</v>
      </c>
      <c r="N6" s="336" t="s">
        <v>102</v>
      </c>
      <c r="O6" s="338" t="s">
        <v>115</v>
      </c>
      <c r="Q6" s="39"/>
      <c r="R6" s="39"/>
    </row>
    <row r="7" s="1" customFormat="1" ht="14.5" spans="1:18">
      <c r="A7" s="82"/>
      <c r="B7" s="83"/>
      <c r="C7" s="83"/>
      <c r="D7" s="83"/>
      <c r="E7" s="83"/>
      <c r="F7" s="83" t="s">
        <v>186</v>
      </c>
      <c r="G7" s="83" t="s">
        <v>187</v>
      </c>
      <c r="H7" s="83" t="s">
        <v>188</v>
      </c>
      <c r="I7" s="113" t="s">
        <v>189</v>
      </c>
      <c r="J7" s="339"/>
      <c r="K7" s="86" t="s">
        <v>190</v>
      </c>
      <c r="L7" s="340"/>
      <c r="M7" s="86"/>
      <c r="N7" s="86"/>
      <c r="O7" s="87"/>
      <c r="Q7" s="39" t="s">
        <v>103</v>
      </c>
      <c r="R7" s="39" t="s">
        <v>104</v>
      </c>
    </row>
    <row r="8" spans="1:17">
      <c r="A8" s="15">
        <v>1</v>
      </c>
      <c r="B8" s="16"/>
      <c r="C8" s="16"/>
      <c r="D8" s="16"/>
      <c r="E8" s="329"/>
      <c r="F8" s="329"/>
      <c r="G8" s="329"/>
      <c r="H8" s="331"/>
      <c r="I8" s="19"/>
      <c r="J8" s="20"/>
      <c r="K8" s="341"/>
      <c r="L8" s="21"/>
      <c r="M8" s="21" t="e">
        <f>IF(#REF!&lt;&gt;"B","",L8-I8)</f>
        <v>#REF!</v>
      </c>
      <c r="N8" s="40" t="e">
        <f>IF(#REF!&lt;&gt;"B","",IF(I8=0,0,ROUND(M8/ABS(I8),4)))</f>
        <v>#REF!</v>
      </c>
      <c r="O8" s="41"/>
      <c r="Q8" s="42"/>
    </row>
    <row r="9" spans="1:17">
      <c r="A9" s="15">
        <f>A8+1</f>
        <v>2</v>
      </c>
      <c r="B9" s="16"/>
      <c r="C9" s="16"/>
      <c r="D9" s="16"/>
      <c r="E9" s="329"/>
      <c r="F9" s="329"/>
      <c r="G9" s="329"/>
      <c r="H9" s="331"/>
      <c r="I9" s="19"/>
      <c r="J9" s="20"/>
      <c r="K9" s="327"/>
      <c r="L9" s="21"/>
      <c r="M9" s="21"/>
      <c r="N9" s="21"/>
      <c r="O9" s="41"/>
      <c r="Q9" s="42"/>
    </row>
    <row r="10" spans="1:17">
      <c r="A10" s="15">
        <f t="shared" ref="A10:A17" si="0">A9+1</f>
        <v>3</v>
      </c>
      <c r="B10" s="16"/>
      <c r="C10" s="16"/>
      <c r="D10" s="16"/>
      <c r="E10" s="329"/>
      <c r="F10" s="329"/>
      <c r="G10" s="329"/>
      <c r="H10" s="331"/>
      <c r="I10" s="19"/>
      <c r="J10" s="20"/>
      <c r="K10" s="327"/>
      <c r="L10" s="21"/>
      <c r="M10" s="21"/>
      <c r="N10" s="21"/>
      <c r="O10" s="41"/>
      <c r="Q10" s="42"/>
    </row>
    <row r="11" spans="1:17">
      <c r="A11" s="15">
        <f t="shared" si="0"/>
        <v>4</v>
      </c>
      <c r="B11" s="16"/>
      <c r="C11" s="16"/>
      <c r="D11" s="16"/>
      <c r="E11" s="329"/>
      <c r="F11" s="329"/>
      <c r="G11" s="329"/>
      <c r="H11" s="331"/>
      <c r="I11" s="19"/>
      <c r="J11" s="20"/>
      <c r="K11" s="327"/>
      <c r="L11" s="21"/>
      <c r="M11" s="21"/>
      <c r="N11" s="21"/>
      <c r="O11" s="41"/>
      <c r="Q11" s="42"/>
    </row>
    <row r="12" spans="1:17">
      <c r="A12" s="15">
        <f t="shared" si="0"/>
        <v>5</v>
      </c>
      <c r="B12" s="16"/>
      <c r="C12" s="16"/>
      <c r="D12" s="16"/>
      <c r="E12" s="329"/>
      <c r="F12" s="329"/>
      <c r="G12" s="329"/>
      <c r="H12" s="331"/>
      <c r="I12" s="19"/>
      <c r="J12" s="20"/>
      <c r="K12" s="327"/>
      <c r="L12" s="21"/>
      <c r="M12" s="21"/>
      <c r="N12" s="21"/>
      <c r="O12" s="41"/>
      <c r="Q12" s="42"/>
    </row>
    <row r="13" spans="1:17">
      <c r="A13" s="15">
        <f t="shared" si="0"/>
        <v>6</v>
      </c>
      <c r="B13" s="16"/>
      <c r="C13" s="16"/>
      <c r="D13" s="16"/>
      <c r="E13" s="329"/>
      <c r="F13" s="329"/>
      <c r="G13" s="329"/>
      <c r="H13" s="331"/>
      <c r="I13" s="19"/>
      <c r="J13" s="20"/>
      <c r="K13" s="327"/>
      <c r="L13" s="21"/>
      <c r="M13" s="21"/>
      <c r="N13" s="21"/>
      <c r="O13" s="41"/>
      <c r="Q13" s="42"/>
    </row>
    <row r="14" spans="1:17">
      <c r="A14" s="15">
        <f t="shared" si="0"/>
        <v>7</v>
      </c>
      <c r="B14" s="16"/>
      <c r="C14" s="16"/>
      <c r="D14" s="16"/>
      <c r="E14" s="329"/>
      <c r="F14" s="329"/>
      <c r="G14" s="329"/>
      <c r="H14" s="331"/>
      <c r="I14" s="19"/>
      <c r="J14" s="20"/>
      <c r="K14" s="327"/>
      <c r="L14" s="21"/>
      <c r="M14" s="21"/>
      <c r="N14" s="21"/>
      <c r="O14" s="41"/>
      <c r="Q14" s="42"/>
    </row>
    <row r="15" spans="1:17">
      <c r="A15" s="15">
        <f t="shared" si="0"/>
        <v>8</v>
      </c>
      <c r="B15" s="16"/>
      <c r="C15" s="16"/>
      <c r="D15" s="16"/>
      <c r="E15" s="329"/>
      <c r="F15" s="329"/>
      <c r="G15" s="329"/>
      <c r="H15" s="331"/>
      <c r="I15" s="19"/>
      <c r="J15" s="20"/>
      <c r="K15" s="327"/>
      <c r="L15" s="21"/>
      <c r="M15" s="21"/>
      <c r="N15" s="21"/>
      <c r="O15" s="41"/>
      <c r="Q15" s="42"/>
    </row>
    <row r="16" spans="1:17">
      <c r="A16" s="15">
        <f t="shared" si="0"/>
        <v>9</v>
      </c>
      <c r="B16" s="16"/>
      <c r="C16" s="16"/>
      <c r="D16" s="16"/>
      <c r="E16" s="329"/>
      <c r="F16" s="329"/>
      <c r="G16" s="329"/>
      <c r="H16" s="331"/>
      <c r="I16" s="19"/>
      <c r="J16" s="20"/>
      <c r="K16" s="327"/>
      <c r="L16" s="21"/>
      <c r="M16" s="21"/>
      <c r="N16" s="21"/>
      <c r="O16" s="41"/>
      <c r="Q16" s="42"/>
    </row>
    <row r="17" spans="1:17">
      <c r="A17" s="15">
        <f t="shared" si="0"/>
        <v>10</v>
      </c>
      <c r="B17" s="16"/>
      <c r="C17" s="16"/>
      <c r="D17" s="16"/>
      <c r="E17" s="329"/>
      <c r="F17" s="329"/>
      <c r="G17" s="329"/>
      <c r="H17" s="331"/>
      <c r="I17" s="19"/>
      <c r="J17" s="20"/>
      <c r="K17" s="327"/>
      <c r="L17" s="21"/>
      <c r="M17" s="21"/>
      <c r="N17" s="21"/>
      <c r="O17" s="41"/>
      <c r="Q17" s="42"/>
    </row>
    <row r="18" spans="1:17">
      <c r="A18" s="15"/>
      <c r="B18" s="16"/>
      <c r="C18" s="16"/>
      <c r="D18" s="16"/>
      <c r="E18" s="329"/>
      <c r="F18" s="329"/>
      <c r="G18" s="329"/>
      <c r="H18" s="331"/>
      <c r="I18" s="19"/>
      <c r="J18" s="20"/>
      <c r="K18" s="327"/>
      <c r="L18" s="21"/>
      <c r="M18" s="21"/>
      <c r="N18" s="21"/>
      <c r="O18" s="41"/>
      <c r="Q18" s="42"/>
    </row>
    <row r="19" spans="1:17">
      <c r="A19" s="22"/>
      <c r="B19" s="23"/>
      <c r="C19" s="18" t="s">
        <v>130</v>
      </c>
      <c r="D19" s="24"/>
      <c r="E19" s="332"/>
      <c r="F19" s="333"/>
      <c r="G19" s="333"/>
      <c r="H19" s="331">
        <f>SUM(H8:H18)</f>
        <v>0</v>
      </c>
      <c r="I19" s="19">
        <f>SUM(I8:I18)</f>
        <v>0</v>
      </c>
      <c r="J19" s="20" t="e">
        <f>IF(#REF!&lt;&gt;"B","",SUM(J8:J18))</f>
        <v>#REF!</v>
      </c>
      <c r="K19" s="327"/>
      <c r="L19" s="21" t="e">
        <f>IF(#REF!&lt;&gt;"B","",SUM(L8:L18))</f>
        <v>#REF!</v>
      </c>
      <c r="M19" s="21" t="e">
        <f>IF(#REF!&lt;&gt;"B","",SUM(M8:M18))</f>
        <v>#REF!</v>
      </c>
      <c r="N19" s="40" t="e">
        <f>IF(#REF!&lt;&gt;"B","",IF(I19=0,0,ROUND(M19/ABS(I19),4)))</f>
        <v>#REF!</v>
      </c>
      <c r="O19" s="41"/>
      <c r="Q19" s="42"/>
    </row>
    <row r="20" spans="1:17">
      <c r="A20" s="26"/>
      <c r="B20" s="23"/>
      <c r="C20" s="140" t="s">
        <v>159</v>
      </c>
      <c r="D20" s="24"/>
      <c r="E20" s="332"/>
      <c r="F20" s="332"/>
      <c r="G20" s="332"/>
      <c r="H20" s="23"/>
      <c r="I20" s="19"/>
      <c r="J20" s="20"/>
      <c r="K20" s="327"/>
      <c r="L20" s="21"/>
      <c r="M20" s="21"/>
      <c r="N20" s="40" t="e">
        <f>IF(#REF!&lt;&gt;"B","",IF(I20=0,0,ROUND(M20/ABS(I20),4)))</f>
        <v>#REF!</v>
      </c>
      <c r="O20" s="41"/>
      <c r="Q20" s="42"/>
    </row>
    <row r="21" spans="1:18">
      <c r="A21" s="27"/>
      <c r="B21" s="334"/>
      <c r="C21" s="28" t="s">
        <v>132</v>
      </c>
      <c r="D21" s="28"/>
      <c r="E21" s="28"/>
      <c r="F21" s="28"/>
      <c r="G21" s="28"/>
      <c r="H21" s="163">
        <f>H19-H20</f>
        <v>0</v>
      </c>
      <c r="I21" s="30">
        <f>ROUND(SUM(I19,-I20),2)</f>
        <v>0</v>
      </c>
      <c r="J21" s="31" t="e">
        <f>IF(#REF!&lt;&gt;"B","",ROUND(SUM(J19,-J20),2))</f>
        <v>#REF!</v>
      </c>
      <c r="K21" s="328"/>
      <c r="L21" s="32" t="e">
        <f>IF(#REF!&lt;&gt;"B","",ROUND(SUM(L19,-L20),2))</f>
        <v>#REF!</v>
      </c>
      <c r="M21" s="32" t="e">
        <f>IF(#REF!&lt;&gt;"B","",ROUND(SUM(M19,-M20),2))</f>
        <v>#REF!</v>
      </c>
      <c r="N21" s="43" t="e">
        <f>IF(#REF!&lt;&gt;"B","",IF(I21=0,0,ROUND(M21/ABS(I21),4)))</f>
        <v>#REF!</v>
      </c>
      <c r="O21" s="44"/>
      <c r="Q21" s="45"/>
      <c r="R21" s="46" t="str">
        <f>IF(I21-Q21=0,"OK","F")</f>
        <v>OK</v>
      </c>
    </row>
    <row r="22" spans="1:1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</row>
    <row r="23" spans="1:16">
      <c r="A23" s="34" t="e">
        <f>"被评估企业填表人："&amp;#REF!</f>
        <v>#REF!</v>
      </c>
      <c r="B23" s="35"/>
      <c r="C23" s="35"/>
      <c r="D23" s="35"/>
      <c r="E23" s="35"/>
      <c r="F23" s="35"/>
      <c r="G23" s="35"/>
      <c r="H23" s="35"/>
      <c r="I23" s="35"/>
      <c r="J23" s="33"/>
      <c r="K23" s="33"/>
      <c r="L23" s="33"/>
      <c r="M23" s="33"/>
      <c r="N23" s="33"/>
      <c r="O23" s="47" t="e">
        <f>IF(#REF!="B","评估人员:"&amp;#REF!,"")</f>
        <v>#REF!</v>
      </c>
      <c r="P23" s="48"/>
    </row>
    <row r="24" spans="1:15">
      <c r="A24" s="34" t="e">
        <f>"填表日期："&amp;#REF!</f>
        <v>#REF!</v>
      </c>
      <c r="B24" s="35"/>
      <c r="C24" s="35"/>
      <c r="D24" s="35"/>
      <c r="E24" s="35"/>
      <c r="F24" s="35"/>
      <c r="G24" s="35"/>
      <c r="H24" s="35"/>
      <c r="I24" s="35"/>
      <c r="J24" s="33"/>
      <c r="K24" s="33"/>
      <c r="L24" s="33"/>
      <c r="M24" s="33"/>
      <c r="N24" s="33"/>
      <c r="O24" s="33"/>
    </row>
  </sheetData>
  <mergeCells count="10">
    <mergeCell ref="A6:A7"/>
    <mergeCell ref="B6:B7"/>
    <mergeCell ref="C6:C7"/>
    <mergeCell ref="D6:D7"/>
    <mergeCell ref="E6:E7"/>
    <mergeCell ref="J6:J7"/>
    <mergeCell ref="L6:L7"/>
    <mergeCell ref="M6:M7"/>
    <mergeCell ref="N6:N7"/>
    <mergeCell ref="O6:O7"/>
  </mergeCells>
  <printOptions horizontalCentered="1"/>
  <pageMargins left="0.31496062992126" right="0.31496062992126" top="0.94488188976378" bottom="0.748031496062992" header="0.31496062992126" footer="0.31496062992126"/>
  <pageSetup paperSize="9" scale="81" fitToHeight="0" orientation="landscape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showGridLines="0" view="pageBreakPreview" zoomScale="99" zoomScaleNormal="100" workbookViewId="0">
      <pane xSplit="15" ySplit="7" topLeftCell="P8" activePane="bottomRight" state="frozen"/>
      <selection/>
      <selection pane="topRight"/>
      <selection pane="bottomLeft"/>
      <selection pane="bottomRight" activeCell="E23" sqref="E23"/>
    </sheetView>
  </sheetViews>
  <sheetFormatPr defaultColWidth="9" defaultRowHeight="14"/>
  <cols>
    <col min="1" max="1" width="6" customWidth="1"/>
    <col min="2" max="3" width="19" customWidth="1"/>
    <col min="4" max="4" width="5.625" customWidth="1"/>
    <col min="5" max="5" width="7.625" customWidth="1"/>
    <col min="6" max="7" width="9.625" customWidth="1"/>
    <col min="8" max="8" width="13.625" customWidth="1"/>
    <col min="9" max="10" width="15.625" customWidth="1"/>
    <col min="11" max="11" width="6.625" customWidth="1"/>
    <col min="12" max="13" width="12.375" customWidth="1"/>
    <col min="14" max="14" width="8.125" customWidth="1"/>
    <col min="17" max="17" width="12.625" customWidth="1"/>
  </cols>
  <sheetData>
    <row r="1" ht="30" customHeight="1" spans="1:15">
      <c r="A1" s="2" t="e">
        <f>目录!C40</f>
        <v>#REF!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>
      <c r="A2" s="4" t="e">
        <f>封面!D13</f>
        <v>#REF!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36"/>
      <c r="O3" s="36" t="e">
        <f>目录!E40&amp;目录!F40</f>
        <v>#REF!</v>
      </c>
    </row>
    <row r="4" spans="1:15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36" t="s">
        <v>94</v>
      </c>
    </row>
    <row r="5" ht="15" spans="1:15">
      <c r="A5" s="6" t="s">
        <v>95</v>
      </c>
      <c r="B5" s="7"/>
      <c r="C5" s="7"/>
      <c r="D5" s="7"/>
      <c r="E5" s="7"/>
      <c r="F5" s="7"/>
      <c r="G5" s="7"/>
      <c r="H5" s="7"/>
      <c r="I5" s="7"/>
      <c r="J5" s="8" t="s">
        <v>96</v>
      </c>
      <c r="K5" s="9"/>
      <c r="L5" s="9"/>
      <c r="M5" s="9"/>
      <c r="N5" s="9"/>
      <c r="O5" s="37"/>
    </row>
    <row r="6" s="1" customFormat="1" ht="13" spans="1:18">
      <c r="A6" s="76" t="s">
        <v>176</v>
      </c>
      <c r="B6" s="77" t="s">
        <v>195</v>
      </c>
      <c r="C6" s="77" t="s">
        <v>178</v>
      </c>
      <c r="D6" s="77" t="s">
        <v>179</v>
      </c>
      <c r="E6" s="77" t="s">
        <v>180</v>
      </c>
      <c r="F6" s="77" t="s">
        <v>196</v>
      </c>
      <c r="G6" s="77" t="s">
        <v>149</v>
      </c>
      <c r="H6" s="159" t="s">
        <v>99</v>
      </c>
      <c r="I6" s="160"/>
      <c r="J6" s="335" t="s">
        <v>183</v>
      </c>
      <c r="K6" s="336" t="s">
        <v>184</v>
      </c>
      <c r="L6" s="337" t="s">
        <v>185</v>
      </c>
      <c r="M6" s="336" t="s">
        <v>101</v>
      </c>
      <c r="N6" s="336" t="s">
        <v>102</v>
      </c>
      <c r="O6" s="338" t="s">
        <v>115</v>
      </c>
      <c r="Q6" s="39"/>
      <c r="R6" s="39"/>
    </row>
    <row r="7" s="1" customFormat="1" ht="13" spans="1:18">
      <c r="A7" s="82"/>
      <c r="B7" s="83"/>
      <c r="C7" s="83"/>
      <c r="D7" s="83"/>
      <c r="E7" s="83"/>
      <c r="F7" s="83"/>
      <c r="G7" s="83"/>
      <c r="H7" s="83" t="s">
        <v>188</v>
      </c>
      <c r="I7" s="113" t="s">
        <v>189</v>
      </c>
      <c r="J7" s="339"/>
      <c r="K7" s="86" t="s">
        <v>190</v>
      </c>
      <c r="L7" s="340"/>
      <c r="M7" s="86"/>
      <c r="N7" s="86"/>
      <c r="O7" s="87"/>
      <c r="Q7" s="39" t="s">
        <v>103</v>
      </c>
      <c r="R7" s="39" t="s">
        <v>104</v>
      </c>
    </row>
    <row r="8" spans="1:17">
      <c r="A8" s="15">
        <v>1</v>
      </c>
      <c r="B8" s="16"/>
      <c r="C8" s="16"/>
      <c r="D8" s="16"/>
      <c r="E8" s="329"/>
      <c r="F8" s="330"/>
      <c r="G8" s="331"/>
      <c r="H8" s="331"/>
      <c r="I8" s="19"/>
      <c r="J8" s="20"/>
      <c r="K8" s="341"/>
      <c r="L8" s="21"/>
      <c r="M8" s="21" t="e">
        <f>IF(#REF!&lt;&gt;"B","",L8-I8)</f>
        <v>#REF!</v>
      </c>
      <c r="N8" s="40" t="e">
        <f>IF(#REF!&lt;&gt;"B","",IF(I8=0,0,ROUND(M8/ABS(I8),4)))</f>
        <v>#REF!</v>
      </c>
      <c r="O8" s="61"/>
      <c r="Q8" s="42"/>
    </row>
    <row r="9" spans="1:17">
      <c r="A9" s="15">
        <f>A8+1</f>
        <v>2</v>
      </c>
      <c r="B9" s="16"/>
      <c r="C9" s="16"/>
      <c r="D9" s="16"/>
      <c r="E9" s="329"/>
      <c r="F9" s="330"/>
      <c r="G9" s="331"/>
      <c r="H9" s="331"/>
      <c r="I9" s="19"/>
      <c r="J9" s="20"/>
      <c r="K9" s="327"/>
      <c r="L9" s="21"/>
      <c r="M9" s="21"/>
      <c r="N9" s="21"/>
      <c r="O9" s="61"/>
      <c r="Q9" s="42"/>
    </row>
    <row r="10" spans="1:17">
      <c r="A10" s="15">
        <f t="shared" ref="A10:A17" si="0">A9+1</f>
        <v>3</v>
      </c>
      <c r="B10" s="16"/>
      <c r="C10" s="16"/>
      <c r="D10" s="16"/>
      <c r="E10" s="329"/>
      <c r="F10" s="330"/>
      <c r="G10" s="331"/>
      <c r="H10" s="331"/>
      <c r="I10" s="19"/>
      <c r="J10" s="20"/>
      <c r="K10" s="327"/>
      <c r="L10" s="21"/>
      <c r="M10" s="21"/>
      <c r="N10" s="21"/>
      <c r="O10" s="61"/>
      <c r="Q10" s="42"/>
    </row>
    <row r="11" spans="1:17">
      <c r="A11" s="15">
        <f t="shared" si="0"/>
        <v>4</v>
      </c>
      <c r="B11" s="16"/>
      <c r="C11" s="16"/>
      <c r="D11" s="16"/>
      <c r="E11" s="329"/>
      <c r="F11" s="330"/>
      <c r="G11" s="331"/>
      <c r="H11" s="331"/>
      <c r="I11" s="19"/>
      <c r="J11" s="20"/>
      <c r="K11" s="327"/>
      <c r="L11" s="21"/>
      <c r="M11" s="21"/>
      <c r="N11" s="21"/>
      <c r="O11" s="61"/>
      <c r="Q11" s="42"/>
    </row>
    <row r="12" spans="1:17">
      <c r="A12" s="15">
        <f t="shared" si="0"/>
        <v>5</v>
      </c>
      <c r="B12" s="16"/>
      <c r="C12" s="16"/>
      <c r="D12" s="16"/>
      <c r="E12" s="329"/>
      <c r="F12" s="330"/>
      <c r="G12" s="331"/>
      <c r="H12" s="331"/>
      <c r="I12" s="19"/>
      <c r="J12" s="20"/>
      <c r="K12" s="327"/>
      <c r="L12" s="21"/>
      <c r="M12" s="21"/>
      <c r="N12" s="21"/>
      <c r="O12" s="61"/>
      <c r="Q12" s="42"/>
    </row>
    <row r="13" spans="1:17">
      <c r="A13" s="15">
        <f t="shared" si="0"/>
        <v>6</v>
      </c>
      <c r="B13" s="16"/>
      <c r="C13" s="16"/>
      <c r="D13" s="16"/>
      <c r="E13" s="329"/>
      <c r="F13" s="330"/>
      <c r="G13" s="331"/>
      <c r="H13" s="331"/>
      <c r="I13" s="19"/>
      <c r="J13" s="20"/>
      <c r="K13" s="327"/>
      <c r="L13" s="21"/>
      <c r="M13" s="21"/>
      <c r="N13" s="21"/>
      <c r="O13" s="61"/>
      <c r="Q13" s="42"/>
    </row>
    <row r="14" spans="1:17">
      <c r="A14" s="15">
        <f t="shared" si="0"/>
        <v>7</v>
      </c>
      <c r="B14" s="16"/>
      <c r="C14" s="16"/>
      <c r="D14" s="16"/>
      <c r="E14" s="329"/>
      <c r="F14" s="330"/>
      <c r="G14" s="331"/>
      <c r="H14" s="331"/>
      <c r="I14" s="19"/>
      <c r="J14" s="20"/>
      <c r="K14" s="327"/>
      <c r="L14" s="21"/>
      <c r="M14" s="21"/>
      <c r="N14" s="21"/>
      <c r="O14" s="61"/>
      <c r="Q14" s="42"/>
    </row>
    <row r="15" spans="1:17">
      <c r="A15" s="15">
        <f t="shared" si="0"/>
        <v>8</v>
      </c>
      <c r="B15" s="16"/>
      <c r="C15" s="16"/>
      <c r="D15" s="16"/>
      <c r="E15" s="329"/>
      <c r="F15" s="330"/>
      <c r="G15" s="331"/>
      <c r="H15" s="331"/>
      <c r="I15" s="19"/>
      <c r="J15" s="20"/>
      <c r="K15" s="327"/>
      <c r="L15" s="21"/>
      <c r="M15" s="21"/>
      <c r="N15" s="21"/>
      <c r="O15" s="61"/>
      <c r="Q15" s="42"/>
    </row>
    <row r="16" spans="1:17">
      <c r="A16" s="15">
        <f t="shared" si="0"/>
        <v>9</v>
      </c>
      <c r="B16" s="16"/>
      <c r="C16" s="16"/>
      <c r="D16" s="16"/>
      <c r="E16" s="329"/>
      <c r="F16" s="330"/>
      <c r="G16" s="331"/>
      <c r="H16" s="331"/>
      <c r="I16" s="19"/>
      <c r="J16" s="20"/>
      <c r="K16" s="327"/>
      <c r="L16" s="21"/>
      <c r="M16" s="21"/>
      <c r="N16" s="21"/>
      <c r="O16" s="61"/>
      <c r="Q16" s="42"/>
    </row>
    <row r="17" spans="1:17">
      <c r="A17" s="15">
        <f t="shared" si="0"/>
        <v>10</v>
      </c>
      <c r="B17" s="16"/>
      <c r="C17" s="16"/>
      <c r="D17" s="16"/>
      <c r="E17" s="329"/>
      <c r="F17" s="330"/>
      <c r="G17" s="331"/>
      <c r="H17" s="331"/>
      <c r="I17" s="19"/>
      <c r="J17" s="20"/>
      <c r="K17" s="327"/>
      <c r="L17" s="21"/>
      <c r="M17" s="21"/>
      <c r="N17" s="21"/>
      <c r="O17" s="61"/>
      <c r="Q17" s="42"/>
    </row>
    <row r="18" spans="1:17">
      <c r="A18" s="15"/>
      <c r="B18" s="16"/>
      <c r="C18" s="16"/>
      <c r="D18" s="16"/>
      <c r="E18" s="329"/>
      <c r="F18" s="330"/>
      <c r="G18" s="331"/>
      <c r="H18" s="331"/>
      <c r="I18" s="19"/>
      <c r="J18" s="20"/>
      <c r="K18" s="327"/>
      <c r="L18" s="21"/>
      <c r="M18" s="21"/>
      <c r="N18" s="21"/>
      <c r="O18" s="61"/>
      <c r="Q18" s="42"/>
    </row>
    <row r="19" spans="1:17">
      <c r="A19" s="22"/>
      <c r="B19" s="23"/>
      <c r="C19" s="18" t="s">
        <v>130</v>
      </c>
      <c r="D19" s="24"/>
      <c r="E19" s="332"/>
      <c r="F19" s="332"/>
      <c r="G19" s="333"/>
      <c r="H19" s="331">
        <f>SUM(H8:H18)</f>
        <v>0</v>
      </c>
      <c r="I19" s="19">
        <f>SUM(I8:I18)</f>
        <v>0</v>
      </c>
      <c r="J19" s="20" t="e">
        <f>IF(#REF!&lt;&gt;"B","",SUM(J8:J18))</f>
        <v>#REF!</v>
      </c>
      <c r="K19" s="327"/>
      <c r="L19" s="21" t="e">
        <f>IF(#REF!&lt;&gt;"B","",SUM(L8:L18))</f>
        <v>#REF!</v>
      </c>
      <c r="M19" s="21" t="e">
        <f>IF(#REF!&lt;&gt;"B","",SUM(M8:M18))</f>
        <v>#REF!</v>
      </c>
      <c r="N19" s="40" t="e">
        <f>IF(#REF!&lt;&gt;"B","",IF(I19=0,0,ROUND(M19/ABS(I19),4)))</f>
        <v>#REF!</v>
      </c>
      <c r="O19" s="61"/>
      <c r="Q19" s="42"/>
    </row>
    <row r="20" spans="1:17">
      <c r="A20" s="26"/>
      <c r="B20" s="23"/>
      <c r="C20" s="140" t="s">
        <v>159</v>
      </c>
      <c r="D20" s="24"/>
      <c r="E20" s="332"/>
      <c r="F20" s="332"/>
      <c r="G20" s="333"/>
      <c r="H20" s="23"/>
      <c r="I20" s="19"/>
      <c r="J20" s="20"/>
      <c r="K20" s="327"/>
      <c r="L20" s="21"/>
      <c r="M20" s="21"/>
      <c r="N20" s="40" t="e">
        <f>IF(#REF!&lt;&gt;"B","",IF(I20=0,0,ROUND(M20/ABS(I20),4)))</f>
        <v>#REF!</v>
      </c>
      <c r="O20" s="61"/>
      <c r="Q20" s="42"/>
    </row>
    <row r="21" spans="1:18">
      <c r="A21" s="27"/>
      <c r="B21" s="334"/>
      <c r="C21" s="28" t="s">
        <v>132</v>
      </c>
      <c r="D21" s="28"/>
      <c r="E21" s="28"/>
      <c r="F21" s="28"/>
      <c r="G21" s="69"/>
      <c r="H21" s="163">
        <f>H19-H20</f>
        <v>0</v>
      </c>
      <c r="I21" s="30">
        <f>ROUND(SUM(I19,-I20),2)</f>
        <v>0</v>
      </c>
      <c r="J21" s="31" t="e">
        <f>IF(#REF!&lt;&gt;"B","",ROUND(SUM(J19,-J20),2))</f>
        <v>#REF!</v>
      </c>
      <c r="K21" s="328"/>
      <c r="L21" s="32" t="e">
        <f>IF(#REF!&lt;&gt;"B","",ROUND(SUM(L19,-L20),2))</f>
        <v>#REF!</v>
      </c>
      <c r="M21" s="32" t="e">
        <f>IF(#REF!&lt;&gt;"B","",ROUND(SUM(M19,-M20),2))</f>
        <v>#REF!</v>
      </c>
      <c r="N21" s="43" t="e">
        <f>IF(#REF!&lt;&gt;"B","",IF(I21=0,0,ROUND(M21/ABS(I21),4)))</f>
        <v>#REF!</v>
      </c>
      <c r="O21" s="101"/>
      <c r="Q21" s="45"/>
      <c r="R21" s="46" t="str">
        <f>IF(I21-Q21=0,"OK","F")</f>
        <v>OK</v>
      </c>
    </row>
    <row r="22" spans="1:1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</row>
    <row r="23" spans="1:16">
      <c r="A23" s="34" t="e">
        <f>"被评估企业填表人："&amp;#REF!</f>
        <v>#REF!</v>
      </c>
      <c r="B23" s="35"/>
      <c r="C23" s="35"/>
      <c r="D23" s="35"/>
      <c r="E23" s="35"/>
      <c r="F23" s="35"/>
      <c r="G23" s="35"/>
      <c r="H23" s="35"/>
      <c r="I23" s="35"/>
      <c r="J23" s="33"/>
      <c r="K23" s="33"/>
      <c r="L23" s="33"/>
      <c r="M23" s="33"/>
      <c r="N23" s="33"/>
      <c r="O23" s="47" t="e">
        <f>IF(#REF!="B","评估人员:"&amp;#REF!,"")</f>
        <v>#REF!</v>
      </c>
      <c r="P23" s="48"/>
    </row>
    <row r="24" spans="1:15">
      <c r="A24" s="34" t="e">
        <f>"填表日期："&amp;#REF!</f>
        <v>#REF!</v>
      </c>
      <c r="B24" s="35"/>
      <c r="C24" s="35"/>
      <c r="D24" s="35"/>
      <c r="E24" s="35"/>
      <c r="F24" s="35"/>
      <c r="G24" s="35"/>
      <c r="H24" s="35"/>
      <c r="I24" s="35"/>
      <c r="J24" s="33"/>
      <c r="K24" s="33"/>
      <c r="L24" s="33"/>
      <c r="M24" s="33"/>
      <c r="N24" s="33"/>
      <c r="O24" s="33"/>
    </row>
  </sheetData>
  <mergeCells count="12">
    <mergeCell ref="A6:A7"/>
    <mergeCell ref="B6:B7"/>
    <mergeCell ref="C6:C7"/>
    <mergeCell ref="D6:D7"/>
    <mergeCell ref="E6:E7"/>
    <mergeCell ref="F6:F7"/>
    <mergeCell ref="G6:G7"/>
    <mergeCell ref="J6:J7"/>
    <mergeCell ref="L6:L7"/>
    <mergeCell ref="M6:M7"/>
    <mergeCell ref="N6:N7"/>
    <mergeCell ref="O6:O7"/>
  </mergeCells>
  <printOptions horizontalCentered="1"/>
  <pageMargins left="0.31496062992126" right="0.31496062992126" top="0.94488188976378" bottom="0.748031496062992" header="0.31496062992126" footer="0.31496062992126"/>
  <pageSetup paperSize="9" scale="81" fitToHeight="0" orientation="landscape"/>
  <headerFooter/>
  <colBreaks count="1" manualBreakCount="1">
    <brk id="15" max="1048575" man="1"/>
  </colBreaks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4"/>
  <sheetViews>
    <sheetView showGridLines="0" view="pageBreakPreview" zoomScale="96" zoomScaleNormal="100" workbookViewId="0">
      <pane xSplit="15" ySplit="7" topLeftCell="P8" activePane="bottomRight" state="frozen"/>
      <selection/>
      <selection pane="topRight"/>
      <selection pane="bottomLeft"/>
      <selection pane="bottomRight" activeCell="B11" sqref="B11"/>
    </sheetView>
  </sheetViews>
  <sheetFormatPr defaultColWidth="9" defaultRowHeight="14"/>
  <cols>
    <col min="1" max="1" width="5.375" customWidth="1"/>
    <col min="2" max="2" width="32.375" customWidth="1"/>
    <col min="3" max="3" width="5.625" customWidth="1"/>
    <col min="4" max="4" width="7.625" customWidth="1"/>
    <col min="5" max="5" width="5.625" customWidth="1"/>
    <col min="6" max="6" width="7.625" customWidth="1"/>
    <col min="7" max="7" width="9" customWidth="1"/>
    <col min="8" max="8" width="12" customWidth="1"/>
    <col min="9" max="9" width="11.25" customWidth="1"/>
    <col min="10" max="10" width="12.25" customWidth="1"/>
    <col min="11" max="11" width="5.625" customWidth="1"/>
    <col min="12" max="12" width="12.25" customWidth="1"/>
    <col min="13" max="13" width="11.875" customWidth="1"/>
    <col min="14" max="14" width="7.625" customWidth="1"/>
    <col min="16" max="16" width="3.875" customWidth="1"/>
    <col min="17" max="17" width="9.625" customWidth="1"/>
    <col min="18" max="18" width="5.625" customWidth="1"/>
    <col min="19" max="19" width="9.625" customWidth="1"/>
    <col min="20" max="20" width="5.625" customWidth="1"/>
  </cols>
  <sheetData>
    <row r="1" ht="21" spans="1:15">
      <c r="A1" s="2" t="e">
        <f>目录!C41</f>
        <v>#REF!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>
      <c r="A2" s="4" t="e">
        <f>封面!D13</f>
        <v>#REF!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36"/>
      <c r="N3" s="36"/>
      <c r="O3" s="36" t="e">
        <f>目录!E41&amp;目录!F41</f>
        <v>#REF!</v>
      </c>
    </row>
    <row r="4" spans="1:15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36" t="s">
        <v>94</v>
      </c>
    </row>
    <row r="5" ht="15" spans="1:15">
      <c r="A5" s="71" t="s">
        <v>95</v>
      </c>
      <c r="B5" s="72"/>
      <c r="C5" s="72"/>
      <c r="D5" s="72"/>
      <c r="E5" s="72"/>
      <c r="F5" s="72"/>
      <c r="G5" s="72"/>
      <c r="H5" s="72"/>
      <c r="I5" s="72"/>
      <c r="J5" s="73" t="s">
        <v>96</v>
      </c>
      <c r="K5" s="74"/>
      <c r="L5" s="74"/>
      <c r="M5" s="74"/>
      <c r="N5" s="74"/>
      <c r="O5" s="75"/>
    </row>
    <row r="6" s="1" customFormat="1" ht="13" spans="1:20">
      <c r="A6" s="76" t="s">
        <v>176</v>
      </c>
      <c r="B6" s="77" t="s">
        <v>197</v>
      </c>
      <c r="C6" s="77" t="s">
        <v>179</v>
      </c>
      <c r="D6" s="77" t="s">
        <v>180</v>
      </c>
      <c r="E6" s="77" t="s">
        <v>147</v>
      </c>
      <c r="F6" s="77" t="s">
        <v>149</v>
      </c>
      <c r="G6" s="125" t="s">
        <v>198</v>
      </c>
      <c r="H6" s="159" t="s">
        <v>99</v>
      </c>
      <c r="I6" s="160"/>
      <c r="J6" s="79" t="s">
        <v>183</v>
      </c>
      <c r="K6" s="14" t="s">
        <v>184</v>
      </c>
      <c r="L6" s="80" t="s">
        <v>185</v>
      </c>
      <c r="M6" s="80" t="s">
        <v>101</v>
      </c>
      <c r="N6" s="80" t="s">
        <v>102</v>
      </c>
      <c r="O6" s="81" t="s">
        <v>115</v>
      </c>
      <c r="Q6" s="103" t="s">
        <v>103</v>
      </c>
      <c r="R6" s="103" t="s">
        <v>104</v>
      </c>
      <c r="S6" s="103" t="s">
        <v>103</v>
      </c>
      <c r="T6" s="103" t="s">
        <v>104</v>
      </c>
    </row>
    <row r="7" s="1" customFormat="1" ht="13" spans="1:20">
      <c r="A7" s="82"/>
      <c r="B7" s="83"/>
      <c r="C7" s="83"/>
      <c r="D7" s="83"/>
      <c r="E7" s="83"/>
      <c r="F7" s="83"/>
      <c r="G7" s="83" t="s">
        <v>148</v>
      </c>
      <c r="H7" s="83" t="s">
        <v>188</v>
      </c>
      <c r="I7" s="113" t="s">
        <v>189</v>
      </c>
      <c r="J7" s="85"/>
      <c r="K7" s="86" t="s">
        <v>190</v>
      </c>
      <c r="L7" s="86"/>
      <c r="M7" s="86"/>
      <c r="N7" s="86"/>
      <c r="O7" s="87"/>
      <c r="Q7" s="104" t="s">
        <v>188</v>
      </c>
      <c r="R7" s="105"/>
      <c r="S7" s="104" t="s">
        <v>189</v>
      </c>
      <c r="T7" s="105"/>
    </row>
    <row r="8" spans="1:20">
      <c r="A8" s="88">
        <v>1</v>
      </c>
      <c r="B8" s="89"/>
      <c r="C8" s="89"/>
      <c r="D8" s="114"/>
      <c r="E8" s="89"/>
      <c r="F8" s="90"/>
      <c r="G8" s="90"/>
      <c r="H8" s="90"/>
      <c r="I8" s="90"/>
      <c r="J8" s="20"/>
      <c r="K8" s="21"/>
      <c r="L8" s="21"/>
      <c r="M8" s="21" t="e">
        <f>IF(#REF!&lt;&gt;"B","",L8-I8)</f>
        <v>#REF!</v>
      </c>
      <c r="N8" s="40" t="e">
        <f>IF(#REF!&lt;&gt;"B","",IF(I8=0,0,ROUND(M8/ABS(I8),4)))</f>
        <v>#REF!</v>
      </c>
      <c r="O8" s="91"/>
      <c r="Q8" s="106"/>
      <c r="R8" s="107" t="str">
        <f t="shared" ref="R8:R9" si="0">IF(H8-Q8=0,"OK","F")</f>
        <v>OK</v>
      </c>
      <c r="S8" s="106"/>
      <c r="T8" s="107" t="str">
        <f>IF(I8-S8=0,"OK","F")</f>
        <v>OK</v>
      </c>
    </row>
    <row r="9" spans="1:20">
      <c r="A9" s="88">
        <f>A8+1</f>
        <v>2</v>
      </c>
      <c r="B9" s="89"/>
      <c r="C9" s="89"/>
      <c r="D9" s="114"/>
      <c r="E9" s="89"/>
      <c r="F9" s="90"/>
      <c r="G9" s="90"/>
      <c r="H9" s="90"/>
      <c r="I9" s="90"/>
      <c r="J9" s="20"/>
      <c r="K9" s="21"/>
      <c r="L9" s="21"/>
      <c r="M9" s="21"/>
      <c r="N9" s="92"/>
      <c r="O9" s="91"/>
      <c r="Q9" s="42"/>
      <c r="R9" s="108" t="str">
        <f t="shared" si="0"/>
        <v>OK</v>
      </c>
      <c r="S9" s="42"/>
      <c r="T9" s="108" t="str">
        <f>IF(I9-S9=0,"OK","F")</f>
        <v>OK</v>
      </c>
    </row>
    <row r="10" spans="1:20">
      <c r="A10" s="88">
        <f t="shared" ref="A10:A17" si="1">A9+1</f>
        <v>3</v>
      </c>
      <c r="B10" s="89"/>
      <c r="C10" s="89"/>
      <c r="D10" s="114"/>
      <c r="E10" s="89"/>
      <c r="F10" s="90"/>
      <c r="G10" s="90"/>
      <c r="H10" s="90"/>
      <c r="I10" s="90"/>
      <c r="J10" s="20"/>
      <c r="K10" s="21"/>
      <c r="L10" s="21"/>
      <c r="M10" s="21"/>
      <c r="N10" s="92"/>
      <c r="O10" s="91"/>
      <c r="Q10" s="42"/>
      <c r="R10" s="108"/>
      <c r="S10" s="42"/>
      <c r="T10" s="108"/>
    </row>
    <row r="11" spans="1:20">
      <c r="A11" s="88">
        <f t="shared" si="1"/>
        <v>4</v>
      </c>
      <c r="B11" s="89"/>
      <c r="C11" s="89"/>
      <c r="D11" s="114"/>
      <c r="E11" s="89"/>
      <c r="F11" s="90"/>
      <c r="G11" s="90"/>
      <c r="H11" s="90"/>
      <c r="I11" s="90"/>
      <c r="J11" s="20"/>
      <c r="K11" s="21"/>
      <c r="L11" s="21"/>
      <c r="M11" s="21"/>
      <c r="N11" s="92"/>
      <c r="O11" s="91"/>
      <c r="Q11" s="42"/>
      <c r="R11" s="108"/>
      <c r="S11" s="42"/>
      <c r="T11" s="108"/>
    </row>
    <row r="12" spans="1:20">
      <c r="A12" s="88">
        <f t="shared" si="1"/>
        <v>5</v>
      </c>
      <c r="B12" s="89"/>
      <c r="C12" s="89"/>
      <c r="D12" s="114"/>
      <c r="E12" s="89"/>
      <c r="F12" s="90"/>
      <c r="G12" s="90"/>
      <c r="H12" s="90"/>
      <c r="I12" s="90"/>
      <c r="J12" s="20"/>
      <c r="K12" s="21"/>
      <c r="L12" s="21"/>
      <c r="M12" s="21"/>
      <c r="N12" s="92"/>
      <c r="O12" s="91"/>
      <c r="Q12" s="42"/>
      <c r="R12" s="108"/>
      <c r="S12" s="42"/>
      <c r="T12" s="108"/>
    </row>
    <row r="13" spans="1:20">
      <c r="A13" s="88">
        <f t="shared" si="1"/>
        <v>6</v>
      </c>
      <c r="B13" s="89"/>
      <c r="C13" s="89"/>
      <c r="D13" s="114"/>
      <c r="E13" s="89"/>
      <c r="F13" s="90"/>
      <c r="G13" s="90"/>
      <c r="H13" s="90"/>
      <c r="I13" s="90"/>
      <c r="J13" s="20"/>
      <c r="K13" s="21"/>
      <c r="L13" s="21"/>
      <c r="M13" s="21"/>
      <c r="N13" s="92"/>
      <c r="O13" s="91"/>
      <c r="Q13" s="42"/>
      <c r="R13" s="108"/>
      <c r="S13" s="42"/>
      <c r="T13" s="108"/>
    </row>
    <row r="14" spans="1:20">
      <c r="A14" s="88">
        <f t="shared" si="1"/>
        <v>7</v>
      </c>
      <c r="B14" s="89"/>
      <c r="C14" s="89"/>
      <c r="D14" s="114"/>
      <c r="E14" s="89"/>
      <c r="F14" s="90"/>
      <c r="G14" s="90"/>
      <c r="H14" s="90"/>
      <c r="I14" s="90"/>
      <c r="J14" s="20"/>
      <c r="K14" s="21"/>
      <c r="L14" s="21"/>
      <c r="M14" s="21"/>
      <c r="N14" s="92"/>
      <c r="O14" s="91"/>
      <c r="Q14" s="42"/>
      <c r="R14" s="108"/>
      <c r="S14" s="42"/>
      <c r="T14" s="108"/>
    </row>
    <row r="15" spans="1:20">
      <c r="A15" s="88">
        <f t="shared" si="1"/>
        <v>8</v>
      </c>
      <c r="B15" s="89"/>
      <c r="C15" s="89"/>
      <c r="D15" s="114"/>
      <c r="E15" s="89"/>
      <c r="F15" s="90"/>
      <c r="G15" s="90"/>
      <c r="H15" s="90"/>
      <c r="I15" s="90"/>
      <c r="J15" s="20"/>
      <c r="K15" s="21"/>
      <c r="L15" s="21"/>
      <c r="M15" s="21"/>
      <c r="N15" s="92"/>
      <c r="O15" s="91"/>
      <c r="Q15" s="42"/>
      <c r="R15" s="108"/>
      <c r="S15" s="42"/>
      <c r="T15" s="108"/>
    </row>
    <row r="16" spans="1:20">
      <c r="A16" s="88">
        <f t="shared" si="1"/>
        <v>9</v>
      </c>
      <c r="B16" s="89"/>
      <c r="C16" s="89"/>
      <c r="D16" s="114"/>
      <c r="E16" s="89"/>
      <c r="F16" s="90"/>
      <c r="G16" s="90"/>
      <c r="H16" s="90"/>
      <c r="I16" s="90"/>
      <c r="J16" s="20"/>
      <c r="K16" s="21"/>
      <c r="L16" s="21"/>
      <c r="M16" s="21"/>
      <c r="N16" s="92"/>
      <c r="O16" s="91"/>
      <c r="Q16" s="42"/>
      <c r="R16" s="108"/>
      <c r="S16" s="42"/>
      <c r="T16" s="108"/>
    </row>
    <row r="17" spans="1:20">
      <c r="A17" s="88">
        <f t="shared" si="1"/>
        <v>10</v>
      </c>
      <c r="B17" s="93"/>
      <c r="C17" s="93"/>
      <c r="D17" s="93"/>
      <c r="E17" s="93"/>
      <c r="F17" s="90"/>
      <c r="G17" s="90"/>
      <c r="H17" s="90"/>
      <c r="I17" s="90"/>
      <c r="J17" s="20"/>
      <c r="K17" s="21"/>
      <c r="L17" s="21"/>
      <c r="M17" s="21"/>
      <c r="N17" s="92"/>
      <c r="O17" s="94"/>
      <c r="Q17" s="42"/>
      <c r="R17" s="109"/>
      <c r="S17" s="42"/>
      <c r="T17" s="109"/>
    </row>
    <row r="18" spans="1:20">
      <c r="A18" s="88"/>
      <c r="B18" s="95"/>
      <c r="C18" s="95"/>
      <c r="D18" s="93"/>
      <c r="E18" s="95"/>
      <c r="F18" s="90"/>
      <c r="G18" s="90"/>
      <c r="H18" s="90"/>
      <c r="I18" s="90"/>
      <c r="J18" s="20"/>
      <c r="K18" s="21"/>
      <c r="L18" s="21"/>
      <c r="M18" s="21"/>
      <c r="N18" s="92"/>
      <c r="O18" s="94"/>
      <c r="Q18" s="42"/>
      <c r="R18" s="109"/>
      <c r="S18" s="42"/>
      <c r="T18" s="109"/>
    </row>
    <row r="19" spans="1:20">
      <c r="A19" s="118"/>
      <c r="B19" s="119" t="s">
        <v>110</v>
      </c>
      <c r="C19" s="120"/>
      <c r="D19" s="121"/>
      <c r="E19" s="121"/>
      <c r="F19" s="121"/>
      <c r="G19" s="121"/>
      <c r="H19" s="162">
        <f>ROUND(SUM(H8:H18),2)</f>
        <v>0</v>
      </c>
      <c r="I19" s="122">
        <f>ROUND(SUM(I8:I18),2)</f>
        <v>0</v>
      </c>
      <c r="J19" s="20" t="e">
        <f>IF(#REF!&lt;&gt;"B","",SUM(J8:J18))</f>
        <v>#REF!</v>
      </c>
      <c r="K19" s="327"/>
      <c r="L19" s="21" t="e">
        <f>IF(#REF!&lt;&gt;"B","",SUM(L8:L18))</f>
        <v>#REF!</v>
      </c>
      <c r="M19" s="21" t="e">
        <f>IF(#REF!&lt;&gt;"B","",SUM(M8:M18))</f>
        <v>#REF!</v>
      </c>
      <c r="N19" s="40" t="e">
        <f>IF(#REF!&lt;&gt;"B","",IF(I19=0,0,ROUND(M19/ABS(I19),4)))</f>
        <v>#REF!</v>
      </c>
      <c r="O19" s="61"/>
      <c r="Q19" s="42"/>
      <c r="R19" s="109"/>
      <c r="S19" s="42"/>
      <c r="T19" s="109"/>
    </row>
    <row r="20" spans="1:20">
      <c r="A20" s="123"/>
      <c r="B20" s="119" t="s">
        <v>199</v>
      </c>
      <c r="C20" s="120"/>
      <c r="D20" s="121"/>
      <c r="E20" s="121"/>
      <c r="F20" s="121"/>
      <c r="G20" s="121"/>
      <c r="H20" s="162"/>
      <c r="I20" s="122"/>
      <c r="J20" s="20"/>
      <c r="K20" s="327"/>
      <c r="L20" s="21"/>
      <c r="M20" s="21"/>
      <c r="N20" s="40" t="e">
        <f>IF(#REF!&lt;&gt;"B","",IF(I20=0,0,ROUND(M20/ABS(I20),4)))</f>
        <v>#REF!</v>
      </c>
      <c r="O20" s="61"/>
      <c r="Q20" s="42"/>
      <c r="R20" s="109"/>
      <c r="S20" s="42"/>
      <c r="T20" s="109"/>
    </row>
    <row r="21" spans="1:20">
      <c r="A21" s="96"/>
      <c r="B21" s="97" t="s">
        <v>110</v>
      </c>
      <c r="C21" s="98"/>
      <c r="D21" s="98"/>
      <c r="E21" s="98"/>
      <c r="F21" s="98"/>
      <c r="G21" s="98"/>
      <c r="H21" s="163">
        <f>H19-H20</f>
        <v>0</v>
      </c>
      <c r="I21" s="99">
        <f>I19-I20</f>
        <v>0</v>
      </c>
      <c r="J21" s="31" t="e">
        <f>IF(#REF!&lt;&gt;"B","",ROUND(SUM(J19,-J20),2))</f>
        <v>#REF!</v>
      </c>
      <c r="K21" s="328"/>
      <c r="L21" s="32" t="e">
        <f>IF(#REF!&lt;&gt;"B","",ROUND(SUM(L19,-L20),2))</f>
        <v>#REF!</v>
      </c>
      <c r="M21" s="32" t="e">
        <f>IF(#REF!&lt;&gt;"B","",ROUND(SUM(M19,-M20),2))</f>
        <v>#REF!</v>
      </c>
      <c r="N21" s="43" t="e">
        <f>IF(#REF!&lt;&gt;"B","",IF(I21=0,0,ROUND(M21/ABS(I21),4)))</f>
        <v>#REF!</v>
      </c>
      <c r="O21" s="101"/>
      <c r="Q21" s="110"/>
      <c r="R21" s="111" t="str">
        <f>IF(H21-Q21=0,"OK","F")</f>
        <v>OK</v>
      </c>
      <c r="S21" s="110"/>
      <c r="T21" s="111" t="str">
        <f>IF(I21-S21=0,"OK","F")</f>
        <v>OK</v>
      </c>
    </row>
    <row r="22" spans="1:1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</row>
    <row r="23" spans="1:16">
      <c r="A23" s="34" t="e">
        <f>"被评估企业填表人："&amp;#REF!</f>
        <v>#REF!</v>
      </c>
      <c r="B23" s="102"/>
      <c r="C23" s="102"/>
      <c r="D23" s="102"/>
      <c r="E23" s="102"/>
      <c r="F23" s="102"/>
      <c r="G23" s="102"/>
      <c r="H23" s="102"/>
      <c r="I23" s="102"/>
      <c r="J23" s="33"/>
      <c r="K23" s="33"/>
      <c r="L23" s="33"/>
      <c r="M23" s="33"/>
      <c r="N23" s="33"/>
      <c r="O23" s="47" t="e">
        <f>IF(#REF!="B","评估人员:"&amp;#REF!,"")</f>
        <v>#REF!</v>
      </c>
      <c r="P23" s="48"/>
    </row>
    <row r="24" spans="1:15">
      <c r="A24" s="34" t="e">
        <f>"填表日期："&amp;#REF!</f>
        <v>#REF!</v>
      </c>
      <c r="B24" s="102"/>
      <c r="C24" s="102"/>
      <c r="D24" s="102"/>
      <c r="E24" s="102"/>
      <c r="F24" s="102"/>
      <c r="G24" s="102"/>
      <c r="H24" s="102"/>
      <c r="I24" s="102"/>
      <c r="J24" s="33"/>
      <c r="K24" s="33"/>
      <c r="L24" s="33"/>
      <c r="M24" s="33"/>
      <c r="N24" s="33"/>
      <c r="O24" s="33"/>
    </row>
  </sheetData>
  <mergeCells count="11">
    <mergeCell ref="A6:A7"/>
    <mergeCell ref="B6:B7"/>
    <mergeCell ref="C6:C7"/>
    <mergeCell ref="D6:D7"/>
    <mergeCell ref="E6:E7"/>
    <mergeCell ref="F6:F7"/>
    <mergeCell ref="J6:J7"/>
    <mergeCell ref="L6:L7"/>
    <mergeCell ref="M6:M7"/>
    <mergeCell ref="N6:N7"/>
    <mergeCell ref="O6:O7"/>
  </mergeCells>
  <printOptions horizontalCentered="1"/>
  <pageMargins left="0.31496062992126" right="0.31496062992126" top="0.94488188976378" bottom="0.748031496062992" header="0.31496062992126" footer="0.31496062992126"/>
  <pageSetup paperSize="9" scale="89" fitToHeight="0" orientation="landscape"/>
  <headerFooter/>
  <colBreaks count="1" manualBreakCount="1">
    <brk id="15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V19"/>
  <sheetViews>
    <sheetView showGridLines="0" tabSelected="1" view="pageBreakPreview" zoomScaleNormal="100" workbookViewId="0">
      <selection activeCell="P9" sqref="P9"/>
    </sheetView>
  </sheetViews>
  <sheetFormatPr defaultColWidth="9" defaultRowHeight="14"/>
  <cols>
    <col min="1" max="1" width="5" customWidth="1"/>
    <col min="2" max="2" width="5.625" hidden="1" customWidth="1"/>
    <col min="3" max="3" width="19.125" customWidth="1"/>
    <col min="4" max="4" width="16.9333333333333" customWidth="1"/>
    <col min="5" max="5" width="16.4083333333333" customWidth="1"/>
    <col min="6" max="6" width="6.25" customWidth="1"/>
    <col min="7" max="7" width="5.625" customWidth="1"/>
    <col min="8" max="9" width="8" customWidth="1"/>
    <col min="10" max="10" width="9.375" customWidth="1"/>
    <col min="11" max="11" width="11.625" customWidth="1"/>
    <col min="12" max="12" width="9.625" customWidth="1"/>
    <col min="13" max="13" width="9.75" hidden="1" customWidth="1"/>
    <col min="14" max="14" width="5.625" hidden="1" customWidth="1"/>
    <col min="15" max="15" width="10.25" customWidth="1"/>
    <col min="16" max="16" width="9.75" customWidth="1"/>
    <col min="17" max="17" width="8.75" customWidth="1"/>
    <col min="18" max="19" width="7.625" customWidth="1"/>
    <col min="20" max="20" width="16.8" customWidth="1"/>
    <col min="22" max="22" width="9.625" hidden="1" customWidth="1"/>
    <col min="23" max="23" width="5.625" hidden="1" customWidth="1"/>
    <col min="24" max="24" width="9" hidden="1" customWidth="1"/>
    <col min="25" max="25" width="5.625" hidden="1" customWidth="1"/>
    <col min="26" max="26" width="21.5083333333333" hidden="1" customWidth="1"/>
    <col min="27" max="27" width="9.625" hidden="1" customWidth="1"/>
    <col min="28" max="28" width="8" hidden="1" customWidth="1"/>
    <col min="29" max="29" width="8.625" hidden="1" customWidth="1"/>
    <col min="30" max="32" width="9" hidden="1" customWidth="1"/>
    <col min="33" max="34" width="10.75" hidden="1" customWidth="1"/>
    <col min="35" max="35" width="11" hidden="1" customWidth="1"/>
    <col min="36" max="36" width="9" hidden="1" customWidth="1"/>
    <col min="37" max="37" width="10.875" hidden="1" customWidth="1"/>
    <col min="38" max="38" width="9" hidden="1" customWidth="1"/>
    <col min="39" max="39" width="6.875" hidden="1" customWidth="1"/>
    <col min="40" max="40" width="7.50833333333333" hidden="1" customWidth="1"/>
    <col min="41" max="41" width="6.875" hidden="1" customWidth="1"/>
    <col min="42" max="44" width="9" hidden="1" customWidth="1"/>
    <col min="45" max="45" width="15.8083333333333" customWidth="1"/>
    <col min="46" max="47" width="9" customWidth="1"/>
  </cols>
  <sheetData>
    <row r="1" ht="21" spans="1:20">
      <c r="A1" s="2" t="s">
        <v>200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>
      <c r="A2" s="4" t="e">
        <f>封面!$D$13</f>
        <v>#REF!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37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6"/>
      <c r="R3" s="36"/>
      <c r="S3" s="36"/>
      <c r="T3" s="36" t="e">
        <f>目录!$E42&amp;目录!$F42</f>
        <v>#REF!</v>
      </c>
      <c r="AK3" s="276">
        <v>44135</v>
      </c>
    </row>
    <row r="4" spans="1:41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36" t="s">
        <v>94</v>
      </c>
      <c r="Z4" s="130"/>
      <c r="AA4" s="130"/>
      <c r="AB4" s="269" t="s">
        <v>201</v>
      </c>
      <c r="AC4" s="269"/>
      <c r="AD4" s="269" t="s">
        <v>202</v>
      </c>
      <c r="AE4" s="269"/>
      <c r="AF4" s="269"/>
      <c r="AG4" s="130"/>
      <c r="AH4" s="130"/>
      <c r="AI4" s="130"/>
      <c r="AJ4" s="277" t="s">
        <v>203</v>
      </c>
      <c r="AK4" s="278"/>
      <c r="AL4" s="278"/>
      <c r="AM4" s="278"/>
      <c r="AN4" s="278"/>
      <c r="AO4" s="279"/>
    </row>
    <row r="5" ht="22.5" customHeight="1" spans="1:41">
      <c r="A5" s="151" t="s">
        <v>95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6"/>
      <c r="M5" s="259" t="s">
        <v>96</v>
      </c>
      <c r="N5" s="260"/>
      <c r="O5" s="260"/>
      <c r="P5" s="260"/>
      <c r="Q5" s="260"/>
      <c r="R5" s="260"/>
      <c r="S5" s="260"/>
      <c r="T5" s="264"/>
      <c r="Z5" s="130"/>
      <c r="AA5" s="130"/>
      <c r="AB5" s="269"/>
      <c r="AC5" s="269"/>
      <c r="AD5" s="269"/>
      <c r="AE5" s="269"/>
      <c r="AF5" s="269"/>
      <c r="AG5" s="130"/>
      <c r="AH5" s="130"/>
      <c r="AI5" s="130"/>
      <c r="AJ5" s="280"/>
      <c r="AK5" s="281"/>
      <c r="AL5" s="281"/>
      <c r="AM5" s="281"/>
      <c r="AN5" s="281"/>
      <c r="AO5" s="282"/>
    </row>
    <row r="6" s="1" customFormat="1" ht="13" spans="1:45">
      <c r="A6" s="296" t="s">
        <v>176</v>
      </c>
      <c r="B6" s="127" t="s">
        <v>204</v>
      </c>
      <c r="C6" s="127" t="s">
        <v>205</v>
      </c>
      <c r="D6" s="127" t="s">
        <v>206</v>
      </c>
      <c r="E6" s="128" t="s">
        <v>207</v>
      </c>
      <c r="F6" s="128" t="s">
        <v>208</v>
      </c>
      <c r="G6" s="128" t="s">
        <v>209</v>
      </c>
      <c r="H6" s="128" t="s">
        <v>210</v>
      </c>
      <c r="I6" s="127" t="s">
        <v>211</v>
      </c>
      <c r="J6" s="127" t="s">
        <v>212</v>
      </c>
      <c r="K6" s="310" t="s">
        <v>99</v>
      </c>
      <c r="L6" s="310"/>
      <c r="M6" s="103" t="s">
        <v>183</v>
      </c>
      <c r="N6" s="103" t="s">
        <v>184</v>
      </c>
      <c r="O6" s="127" t="s">
        <v>213</v>
      </c>
      <c r="P6" s="103" t="s">
        <v>185</v>
      </c>
      <c r="Q6" s="319" t="s">
        <v>214</v>
      </c>
      <c r="R6" s="103" t="s">
        <v>102</v>
      </c>
      <c r="S6" s="311" t="s">
        <v>215</v>
      </c>
      <c r="T6" s="103" t="s">
        <v>115</v>
      </c>
      <c r="V6" s="103" t="s">
        <v>103</v>
      </c>
      <c r="W6" s="103" t="s">
        <v>104</v>
      </c>
      <c r="X6" s="103" t="s">
        <v>103</v>
      </c>
      <c r="Y6" s="265" t="s">
        <v>104</v>
      </c>
      <c r="Z6" s="270" t="s">
        <v>216</v>
      </c>
      <c r="AA6" s="270" t="s">
        <v>217</v>
      </c>
      <c r="AB6" s="271" t="s">
        <v>218</v>
      </c>
      <c r="AC6" s="269" t="s">
        <v>219</v>
      </c>
      <c r="AD6" s="271" t="s">
        <v>218</v>
      </c>
      <c r="AE6" s="271" t="s">
        <v>219</v>
      </c>
      <c r="AF6" s="271"/>
      <c r="AG6" s="272" t="s">
        <v>220</v>
      </c>
      <c r="AH6" s="283" t="s">
        <v>221</v>
      </c>
      <c r="AI6" s="272" t="s">
        <v>222</v>
      </c>
      <c r="AJ6" s="272" t="s">
        <v>223</v>
      </c>
      <c r="AK6" s="272" t="s">
        <v>224</v>
      </c>
      <c r="AL6" s="272" t="s">
        <v>225</v>
      </c>
      <c r="AM6" s="272" t="s">
        <v>226</v>
      </c>
      <c r="AN6" s="272" t="s">
        <v>227</v>
      </c>
      <c r="AO6" s="272" t="s">
        <v>228</v>
      </c>
      <c r="AS6" s="325">
        <v>44865</v>
      </c>
    </row>
    <row r="7" s="1" customFormat="1" ht="14.25" customHeight="1" spans="1:48">
      <c r="A7" s="297"/>
      <c r="B7" s="298"/>
      <c r="C7" s="298"/>
      <c r="D7" s="299"/>
      <c r="E7" s="298"/>
      <c r="F7" s="298"/>
      <c r="G7" s="298"/>
      <c r="H7" s="298"/>
      <c r="I7" s="299"/>
      <c r="J7" s="299"/>
      <c r="K7" s="311" t="s">
        <v>188</v>
      </c>
      <c r="L7" s="311" t="s">
        <v>189</v>
      </c>
      <c r="M7" s="311"/>
      <c r="N7" s="311" t="s">
        <v>190</v>
      </c>
      <c r="O7" s="299"/>
      <c r="P7" s="311"/>
      <c r="Q7" s="311"/>
      <c r="R7" s="311"/>
      <c r="S7" s="320"/>
      <c r="T7" s="311"/>
      <c r="V7" s="104" t="s">
        <v>188</v>
      </c>
      <c r="W7" s="105"/>
      <c r="X7" s="104" t="s">
        <v>189</v>
      </c>
      <c r="Y7" s="266"/>
      <c r="Z7" s="273"/>
      <c r="AA7" s="273"/>
      <c r="AB7" s="274"/>
      <c r="AC7" s="269"/>
      <c r="AD7" s="271"/>
      <c r="AE7" s="271"/>
      <c r="AF7" s="271"/>
      <c r="AG7" s="272"/>
      <c r="AH7" s="284"/>
      <c r="AI7" s="272"/>
      <c r="AJ7" s="272"/>
      <c r="AK7" s="272"/>
      <c r="AL7" s="272"/>
      <c r="AM7" s="272"/>
      <c r="AN7" s="272"/>
      <c r="AO7" s="272"/>
      <c r="AP7" s="285"/>
      <c r="AQ7" s="285"/>
      <c r="AR7" s="285"/>
      <c r="AS7" s="326"/>
      <c r="AT7" s="286"/>
      <c r="AU7" s="286"/>
      <c r="AV7" s="287"/>
    </row>
    <row r="8" ht="24" customHeight="1" spans="1:45">
      <c r="A8" s="300">
        <v>1</v>
      </c>
      <c r="B8" s="301"/>
      <c r="C8" s="302" t="s">
        <v>229</v>
      </c>
      <c r="D8" s="303" t="s">
        <v>230</v>
      </c>
      <c r="E8" s="302" t="s">
        <v>231</v>
      </c>
      <c r="F8" s="304" t="s">
        <v>232</v>
      </c>
      <c r="G8" s="304">
        <v>4</v>
      </c>
      <c r="H8" s="305" t="s">
        <v>233</v>
      </c>
      <c r="I8" s="312">
        <v>7.54</v>
      </c>
      <c r="J8" s="313">
        <f>I8*G8</f>
        <v>30.16</v>
      </c>
      <c r="K8" s="314">
        <v>1539823.01</v>
      </c>
      <c r="L8" s="314">
        <v>46194.69</v>
      </c>
      <c r="M8" s="315">
        <f>ROUND(AA8*J8,0)</f>
        <v>70574</v>
      </c>
      <c r="N8" s="315"/>
      <c r="O8" s="316">
        <f>AS8</f>
        <v>2380</v>
      </c>
      <c r="P8" s="315">
        <f>O8*J8</f>
        <v>71780.8</v>
      </c>
      <c r="Q8" s="314" t="e">
        <f>IF(#REF!&lt;&gt;"B","",P8-L8)</f>
        <v>#REF!</v>
      </c>
      <c r="R8" s="321" t="e">
        <f>Q8/L8</f>
        <v>#REF!</v>
      </c>
      <c r="S8" s="304" t="s">
        <v>234</v>
      </c>
      <c r="T8" s="322"/>
      <c r="V8" s="167"/>
      <c r="W8" s="108"/>
      <c r="X8" s="167"/>
      <c r="Y8" s="108"/>
      <c r="Z8" t="s">
        <v>235</v>
      </c>
      <c r="AA8" s="295">
        <v>2340</v>
      </c>
      <c r="AS8">
        <f>(2330+2430)/2</f>
        <v>2380</v>
      </c>
    </row>
    <row r="9" ht="24" customHeight="1" spans="1:45">
      <c r="A9" s="300">
        <v>2</v>
      </c>
      <c r="B9" s="301"/>
      <c r="C9" s="303" t="s">
        <v>236</v>
      </c>
      <c r="D9" s="303" t="s">
        <v>237</v>
      </c>
      <c r="E9" s="303"/>
      <c r="F9" s="304" t="s">
        <v>232</v>
      </c>
      <c r="G9" s="304">
        <v>10</v>
      </c>
      <c r="H9" s="305" t="s">
        <v>233</v>
      </c>
      <c r="I9" s="312">
        <v>2</v>
      </c>
      <c r="J9" s="313">
        <f t="shared" ref="J9:J16" si="0">I9*G9</f>
        <v>20</v>
      </c>
      <c r="K9" s="314">
        <v>1369893.81</v>
      </c>
      <c r="L9" s="314">
        <v>41096.81</v>
      </c>
      <c r="M9" s="315">
        <f>ROUND(AA9*J9,0)</f>
        <v>46800</v>
      </c>
      <c r="N9" s="315"/>
      <c r="O9" s="316">
        <v>2380</v>
      </c>
      <c r="P9" s="315">
        <f>O9*J9</f>
        <v>47600</v>
      </c>
      <c r="Q9" s="314" t="e">
        <f>IF(#REF!&lt;&gt;"B","",P9-L9)</f>
        <v>#REF!</v>
      </c>
      <c r="R9" s="321" t="e">
        <f t="shared" ref="R9" si="1">Q9/L9</f>
        <v>#REF!</v>
      </c>
      <c r="S9" s="304" t="s">
        <v>238</v>
      </c>
      <c r="T9" s="322"/>
      <c r="V9" s="167"/>
      <c r="W9" s="108"/>
      <c r="X9" s="167"/>
      <c r="Y9" s="108"/>
      <c r="Z9" t="s">
        <v>235</v>
      </c>
      <c r="AA9" s="295">
        <v>2340</v>
      </c>
      <c r="AS9">
        <f>(1440+1540)/2</f>
        <v>1490</v>
      </c>
    </row>
    <row r="10" ht="24" customHeight="1" spans="1:27">
      <c r="A10" s="300">
        <v>3</v>
      </c>
      <c r="B10" s="301"/>
      <c r="C10" s="303" t="s">
        <v>239</v>
      </c>
      <c r="D10" s="303" t="s">
        <v>240</v>
      </c>
      <c r="E10" s="302" t="s">
        <v>241</v>
      </c>
      <c r="F10" s="304" t="s">
        <v>232</v>
      </c>
      <c r="G10" s="304">
        <v>1</v>
      </c>
      <c r="H10" s="305" t="s">
        <v>233</v>
      </c>
      <c r="I10" s="312">
        <v>9.6</v>
      </c>
      <c r="J10" s="313">
        <f t="shared" si="0"/>
        <v>9.6</v>
      </c>
      <c r="K10" s="314">
        <v>199115.04</v>
      </c>
      <c r="L10" s="314">
        <v>5973.45</v>
      </c>
      <c r="M10" s="315">
        <f>ROUND(AA10*J10,0)</f>
        <v>22464</v>
      </c>
      <c r="N10" s="315"/>
      <c r="O10" s="316">
        <v>2380</v>
      </c>
      <c r="P10" s="315">
        <f t="shared" ref="P10:P16" si="2">O10*J10</f>
        <v>22848</v>
      </c>
      <c r="Q10" s="314" t="e">
        <f>IF(#REF!&lt;&gt;"B","",P10-L10)</f>
        <v>#REF!</v>
      </c>
      <c r="R10" s="323" t="s">
        <v>242</v>
      </c>
      <c r="S10" s="304" t="s">
        <v>234</v>
      </c>
      <c r="T10" s="322"/>
      <c r="V10" s="167"/>
      <c r="W10" s="108"/>
      <c r="X10" s="167"/>
      <c r="Y10" s="108"/>
      <c r="Z10" t="s">
        <v>235</v>
      </c>
      <c r="AA10" s="295">
        <v>2340</v>
      </c>
    </row>
    <row r="11" ht="24" customHeight="1" spans="1:27">
      <c r="A11" s="300">
        <v>4</v>
      </c>
      <c r="B11" s="301"/>
      <c r="C11" s="303" t="s">
        <v>243</v>
      </c>
      <c r="D11" s="303" t="s">
        <v>244</v>
      </c>
      <c r="E11" s="303"/>
      <c r="F11" s="304" t="s">
        <v>232</v>
      </c>
      <c r="G11" s="304">
        <v>44</v>
      </c>
      <c r="H11" s="305" t="s">
        <v>245</v>
      </c>
      <c r="I11" s="312">
        <f>7/1000</f>
        <v>0.007</v>
      </c>
      <c r="J11" s="313">
        <f t="shared" si="0"/>
        <v>0.308</v>
      </c>
      <c r="K11" s="314">
        <v>2203893.81</v>
      </c>
      <c r="L11" s="314">
        <v>0</v>
      </c>
      <c r="M11" s="317">
        <v>500</v>
      </c>
      <c r="N11" s="315"/>
      <c r="O11" s="316">
        <f>AS9</f>
        <v>1490</v>
      </c>
      <c r="P11" s="315">
        <f t="shared" si="2"/>
        <v>458.92</v>
      </c>
      <c r="Q11" s="314" t="e">
        <f>IF(#REF!&lt;&gt;"B","",P11-L11)</f>
        <v>#REF!</v>
      </c>
      <c r="R11" s="323" t="s">
        <v>242</v>
      </c>
      <c r="S11" s="304" t="s">
        <v>238</v>
      </c>
      <c r="T11" s="322"/>
      <c r="V11" s="167"/>
      <c r="W11" s="108"/>
      <c r="X11" s="167"/>
      <c r="Y11" s="108"/>
      <c r="AA11" s="295"/>
    </row>
    <row r="12" ht="24" customHeight="1" spans="1:27">
      <c r="A12" s="300">
        <v>5</v>
      </c>
      <c r="B12" s="301"/>
      <c r="C12" s="303" t="s">
        <v>243</v>
      </c>
      <c r="D12" s="303" t="s">
        <v>244</v>
      </c>
      <c r="E12" s="303"/>
      <c r="F12" s="304" t="s">
        <v>232</v>
      </c>
      <c r="G12" s="304">
        <v>20</v>
      </c>
      <c r="H12" s="305" t="s">
        <v>245</v>
      </c>
      <c r="I12" s="312">
        <f>7/1000</f>
        <v>0.007</v>
      </c>
      <c r="J12" s="313">
        <f t="shared" si="0"/>
        <v>0.14</v>
      </c>
      <c r="K12" s="314">
        <v>1001769.91</v>
      </c>
      <c r="L12" s="314">
        <v>0</v>
      </c>
      <c r="M12" s="317"/>
      <c r="N12" s="315"/>
      <c r="O12" s="316">
        <v>1490</v>
      </c>
      <c r="P12" s="315">
        <f t="shared" si="2"/>
        <v>208.6</v>
      </c>
      <c r="Q12" s="314" t="e">
        <f>IF(#REF!&lt;&gt;"B","",P12-L12)</f>
        <v>#REF!</v>
      </c>
      <c r="R12" s="323" t="s">
        <v>242</v>
      </c>
      <c r="S12" s="304" t="s">
        <v>246</v>
      </c>
      <c r="T12" s="322"/>
      <c r="V12" s="167"/>
      <c r="W12" s="108"/>
      <c r="X12" s="167"/>
      <c r="Y12" s="108"/>
      <c r="AA12" s="295"/>
    </row>
    <row r="13" ht="24" customHeight="1" spans="1:27">
      <c r="A13" s="300">
        <v>6</v>
      </c>
      <c r="B13" s="301"/>
      <c r="C13" s="303" t="s">
        <v>247</v>
      </c>
      <c r="D13" s="303" t="s">
        <v>248</v>
      </c>
      <c r="E13" s="303"/>
      <c r="F13" s="304" t="s">
        <v>232</v>
      </c>
      <c r="G13" s="304">
        <v>2</v>
      </c>
      <c r="H13" s="305" t="s">
        <v>233</v>
      </c>
      <c r="I13" s="312">
        <v>1.5</v>
      </c>
      <c r="J13" s="313">
        <f t="shared" si="0"/>
        <v>3</v>
      </c>
      <c r="K13" s="314">
        <v>0</v>
      </c>
      <c r="L13" s="314">
        <v>0</v>
      </c>
      <c r="M13" s="317"/>
      <c r="N13" s="315"/>
      <c r="O13" s="316">
        <v>2380</v>
      </c>
      <c r="P13" s="315">
        <f t="shared" si="2"/>
        <v>7140</v>
      </c>
      <c r="Q13" s="314" t="e">
        <f>IF(#REF!&lt;&gt;"B","",P13-L13)</f>
        <v>#REF!</v>
      </c>
      <c r="R13" s="323" t="s">
        <v>242</v>
      </c>
      <c r="S13" s="304" t="s">
        <v>234</v>
      </c>
      <c r="T13" s="322"/>
      <c r="V13" s="167"/>
      <c r="W13" s="108"/>
      <c r="X13" s="167"/>
      <c r="Y13" s="108"/>
      <c r="AA13" s="295"/>
    </row>
    <row r="14" ht="24" customHeight="1" spans="1:27">
      <c r="A14" s="300">
        <v>7</v>
      </c>
      <c r="B14" s="301"/>
      <c r="C14" s="302" t="s">
        <v>249</v>
      </c>
      <c r="D14" s="303" t="s">
        <v>250</v>
      </c>
      <c r="E14" s="302" t="s">
        <v>251</v>
      </c>
      <c r="F14" s="305" t="s">
        <v>252</v>
      </c>
      <c r="G14" s="304">
        <v>1</v>
      </c>
      <c r="H14" s="305" t="s">
        <v>233</v>
      </c>
      <c r="I14" s="312">
        <v>2</v>
      </c>
      <c r="J14" s="313">
        <f t="shared" si="0"/>
        <v>2</v>
      </c>
      <c r="K14" s="314">
        <v>0</v>
      </c>
      <c r="L14" s="314">
        <v>0</v>
      </c>
      <c r="M14" s="317"/>
      <c r="N14" s="315"/>
      <c r="O14" s="316">
        <v>2380</v>
      </c>
      <c r="P14" s="315">
        <f t="shared" si="2"/>
        <v>4760</v>
      </c>
      <c r="Q14" s="314" t="e">
        <f>IF(#REF!&lt;&gt;"B","",P14-L14)</f>
        <v>#REF!</v>
      </c>
      <c r="R14" s="323" t="s">
        <v>242</v>
      </c>
      <c r="S14" s="304" t="s">
        <v>234</v>
      </c>
      <c r="T14" s="322"/>
      <c r="V14" s="167"/>
      <c r="W14" s="108"/>
      <c r="X14" s="167"/>
      <c r="Y14" s="108"/>
      <c r="AA14" s="295"/>
    </row>
    <row r="15" ht="24" customHeight="1" spans="1:27">
      <c r="A15" s="300">
        <v>8</v>
      </c>
      <c r="B15" s="301"/>
      <c r="C15" s="303" t="s">
        <v>253</v>
      </c>
      <c r="D15" s="303" t="s">
        <v>254</v>
      </c>
      <c r="E15" s="302" t="s">
        <v>255</v>
      </c>
      <c r="F15" s="304" t="s">
        <v>232</v>
      </c>
      <c r="G15" s="304">
        <v>1</v>
      </c>
      <c r="H15" s="305" t="s">
        <v>233</v>
      </c>
      <c r="I15" s="312">
        <v>1.069</v>
      </c>
      <c r="J15" s="313">
        <f t="shared" si="0"/>
        <v>1.069</v>
      </c>
      <c r="K15" s="314">
        <v>0</v>
      </c>
      <c r="L15" s="314">
        <v>0</v>
      </c>
      <c r="M15" s="317"/>
      <c r="N15" s="315"/>
      <c r="O15" s="316">
        <v>2380</v>
      </c>
      <c r="P15" s="315">
        <f t="shared" si="2"/>
        <v>2544.22</v>
      </c>
      <c r="Q15" s="314" t="e">
        <f>IF(#REF!&lt;&gt;"B","",P15-L15)</f>
        <v>#REF!</v>
      </c>
      <c r="R15" s="323" t="s">
        <v>242</v>
      </c>
      <c r="S15" s="304" t="s">
        <v>234</v>
      </c>
      <c r="T15" s="322"/>
      <c r="V15" s="167"/>
      <c r="W15" s="108"/>
      <c r="X15" s="167"/>
      <c r="Y15" s="108"/>
      <c r="AA15" s="295"/>
    </row>
    <row r="16" ht="24" customHeight="1" spans="1:27">
      <c r="A16" s="300">
        <v>9</v>
      </c>
      <c r="B16" s="301"/>
      <c r="C16" s="303" t="s">
        <v>256</v>
      </c>
      <c r="D16" s="303" t="s">
        <v>248</v>
      </c>
      <c r="E16" s="302" t="s">
        <v>255</v>
      </c>
      <c r="F16" s="304" t="s">
        <v>232</v>
      </c>
      <c r="G16" s="304">
        <v>2</v>
      </c>
      <c r="H16" s="305" t="s">
        <v>233</v>
      </c>
      <c r="I16" s="312">
        <v>1.069</v>
      </c>
      <c r="J16" s="313">
        <f t="shared" si="0"/>
        <v>2.138</v>
      </c>
      <c r="K16" s="314">
        <v>0</v>
      </c>
      <c r="L16" s="314">
        <v>0</v>
      </c>
      <c r="M16" s="317"/>
      <c r="N16" s="315"/>
      <c r="O16" s="316">
        <v>2380</v>
      </c>
      <c r="P16" s="315">
        <f t="shared" si="2"/>
        <v>5088.44</v>
      </c>
      <c r="Q16" s="314" t="e">
        <f>IF(#REF!&lt;&gt;"B","",P16-L16)</f>
        <v>#REF!</v>
      </c>
      <c r="R16" s="323" t="s">
        <v>242</v>
      </c>
      <c r="S16" s="304" t="s">
        <v>234</v>
      </c>
      <c r="T16" s="322"/>
      <c r="V16" s="167"/>
      <c r="W16" s="108"/>
      <c r="X16" s="167"/>
      <c r="Y16" s="108"/>
      <c r="AA16" s="295"/>
    </row>
    <row r="17" ht="24" customHeight="1" spans="1:25">
      <c r="A17" s="306"/>
      <c r="B17" s="307"/>
      <c r="C17" s="308" t="s">
        <v>257</v>
      </c>
      <c r="D17" s="309"/>
      <c r="E17" s="309"/>
      <c r="F17" s="309"/>
      <c r="G17" s="309"/>
      <c r="H17" s="309"/>
      <c r="I17" s="309"/>
      <c r="J17" s="309"/>
      <c r="K17" s="318">
        <f>SUM(K8:K16)</f>
        <v>6314495.58</v>
      </c>
      <c r="L17" s="318">
        <f>SUM(L8:L16)</f>
        <v>93264.95</v>
      </c>
      <c r="M17" s="315"/>
      <c r="N17" s="315"/>
      <c r="O17" s="315"/>
      <c r="P17" s="315">
        <f>ROUND(SUM(P8:P16),-2)</f>
        <v>162400</v>
      </c>
      <c r="Q17" s="315" t="e">
        <f>SUM(Q8:Q16)</f>
        <v>#REF!</v>
      </c>
      <c r="R17" s="321" t="e">
        <f>IF(#REF!&lt;&gt;"B","",IF(L17=0,0,ROUND(Q17/ABS(L17),4)))</f>
        <v>#REF!</v>
      </c>
      <c r="S17" s="321"/>
      <c r="T17" s="324"/>
      <c r="V17" s="168"/>
      <c r="W17" s="111" t="str">
        <f>IF(K17-V17=0,"OK","F")</f>
        <v>F</v>
      </c>
      <c r="X17" s="168"/>
      <c r="Y17" s="111" t="str">
        <f>IF(L17-X17=0,"OK","F")</f>
        <v>F</v>
      </c>
    </row>
    <row r="18" ht="24" customHeight="1" spans="1:21">
      <c r="A18" s="34" t="e">
        <f>"被评估企业填表人："&amp;#REF!</f>
        <v>#REF!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33"/>
      <c r="N18" s="33"/>
      <c r="O18" s="33"/>
      <c r="P18" s="33"/>
      <c r="Q18" s="33"/>
      <c r="R18" s="33"/>
      <c r="S18" s="33"/>
      <c r="T18" s="47" t="e">
        <f>IF(#REF!="B","评估人员:"&amp;#REF!,"")</f>
        <v>#REF!</v>
      </c>
      <c r="U18" s="48"/>
    </row>
    <row r="19" ht="24" customHeight="1" spans="1:20">
      <c r="A19" s="34" t="e">
        <f>"填表日期："&amp;#REF!</f>
        <v>#REF!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33"/>
      <c r="N19" s="33"/>
      <c r="O19" s="33"/>
      <c r="P19" s="33"/>
      <c r="Q19" s="33"/>
      <c r="R19" s="33"/>
      <c r="S19" s="33"/>
      <c r="T19" s="33"/>
    </row>
  </sheetData>
  <mergeCells count="37">
    <mergeCell ref="M5:T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M6:M7"/>
    <mergeCell ref="M11:M16"/>
    <mergeCell ref="O6:O7"/>
    <mergeCell ref="P6:P7"/>
    <mergeCell ref="Q6:Q7"/>
    <mergeCell ref="R6:R7"/>
    <mergeCell ref="S6:S7"/>
    <mergeCell ref="T6:T7"/>
    <mergeCell ref="Z6:Z7"/>
    <mergeCell ref="AA6:AA7"/>
    <mergeCell ref="AB6:AB7"/>
    <mergeCell ref="AC6:AC7"/>
    <mergeCell ref="AD6:AD7"/>
    <mergeCell ref="AE6:AE7"/>
    <mergeCell ref="AG6:AG7"/>
    <mergeCell ref="AH6:AH7"/>
    <mergeCell ref="AI6:AI7"/>
    <mergeCell ref="AJ6:AJ7"/>
    <mergeCell ref="AK6:AK7"/>
    <mergeCell ref="AL6:AL7"/>
    <mergeCell ref="AM6:AM7"/>
    <mergeCell ref="AN6:AN7"/>
    <mergeCell ref="AO6:AO7"/>
    <mergeCell ref="AB4:AC5"/>
    <mergeCell ref="AD4:AE5"/>
    <mergeCell ref="AJ4:AO5"/>
  </mergeCells>
  <dataValidations count="3">
    <dataValidation type="list" allowBlank="1" showInputMessage="1" showErrorMessage="1" sqref="AP7">
      <formula1>" ,经济加工量,经济使用年限"</formula1>
    </dataValidation>
    <dataValidation type="list" allowBlank="1" showInputMessage="1" showErrorMessage="1" sqref="AQ7">
      <formula1>" ,已加工量,已使用年限"</formula1>
    </dataValidation>
    <dataValidation type="list" allowBlank="1" showInputMessage="1" showErrorMessage="1" sqref="AS7">
      <formula1>" ,工作量成新率%,年限成新率%"</formula1>
    </dataValidation>
  </dataValidations>
  <hyperlinks>
    <hyperlink ref="Z9" r:id="rId2" display="http://www.zgfp.com/price/View/12/5037390.htm" tooltip="http://fg.fengj.com/quotesteelprice/a0b0c0d19y2020m10/page2/"/>
    <hyperlink ref="Z10" r:id="rId2" display="http://www.zgfp.com/price/View/12/5037390.htm" tooltip="http://fg.fengj.com/quotesteelprice/a0b0c0d19y2020m10/page2/"/>
  </hyperlinks>
  <printOptions horizontalCentered="1"/>
  <pageMargins left="0.314583333333333" right="0.314583333333333" top="0.944444444444444" bottom="0.747916666666667" header="0.314583333333333" footer="0.314583333333333"/>
  <pageSetup paperSize="9" scale="78" fitToHeight="0" orientation="landscape" blackAndWhite="1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showGridLines="0" view="pageBreakPreview" zoomScaleNormal="100" workbookViewId="0">
      <pane xSplit="6" ySplit="7" topLeftCell="G8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4"/>
  <cols>
    <col min="1" max="1" width="46.875" customWidth="1"/>
    <col min="2" max="2" width="7.625" customWidth="1"/>
    <col min="3" max="4" width="15.625" customWidth="1"/>
    <col min="5" max="5" width="14.75" customWidth="1"/>
    <col min="8" max="8" width="12.625" customWidth="1"/>
  </cols>
  <sheetData>
    <row r="1" ht="28.35" customHeight="1" spans="1:6">
      <c r="A1" s="2" t="e">
        <f>目录!C7</f>
        <v>#REF!</v>
      </c>
      <c r="B1" s="3"/>
      <c r="C1" s="3"/>
      <c r="D1" s="3"/>
      <c r="E1" s="3"/>
      <c r="F1" s="3"/>
    </row>
    <row r="2" spans="1:6">
      <c r="A2" s="4" t="e">
        <f>封面!D13</f>
        <v>#REF!</v>
      </c>
      <c r="B2" s="3"/>
      <c r="C2" s="3"/>
      <c r="D2" s="3"/>
      <c r="E2" s="3"/>
      <c r="F2" s="3"/>
    </row>
    <row r="3" spans="1:6">
      <c r="A3" s="5"/>
      <c r="B3" s="5"/>
      <c r="C3" s="5"/>
      <c r="D3" s="5"/>
      <c r="E3" s="36"/>
      <c r="F3" s="36" t="e">
        <f>目录!E7&amp;目录!F7</f>
        <v>#REF!</v>
      </c>
    </row>
    <row r="4" spans="1:6">
      <c r="A4" s="5" t="e">
        <f>#REF!</f>
        <v>#REF!</v>
      </c>
      <c r="B4" s="5"/>
      <c r="C4" s="5"/>
      <c r="D4" s="5"/>
      <c r="E4" s="5"/>
      <c r="F4" s="36" t="s">
        <v>94</v>
      </c>
    </row>
    <row r="5" ht="15" spans="1:6">
      <c r="A5" s="6" t="s">
        <v>95</v>
      </c>
      <c r="B5" s="7"/>
      <c r="C5" s="7"/>
      <c r="D5" s="8" t="s">
        <v>96</v>
      </c>
      <c r="E5" s="9"/>
      <c r="F5" s="37"/>
    </row>
    <row r="6" s="1" customFormat="1" ht="13" spans="1:9">
      <c r="A6" s="10" t="s">
        <v>97</v>
      </c>
      <c r="B6" s="11" t="s">
        <v>98</v>
      </c>
      <c r="C6" s="12" t="s">
        <v>99</v>
      </c>
      <c r="D6" s="13" t="s">
        <v>100</v>
      </c>
      <c r="E6" s="14" t="s">
        <v>101</v>
      </c>
      <c r="F6" s="38" t="s">
        <v>102</v>
      </c>
      <c r="H6" s="39" t="s">
        <v>103</v>
      </c>
      <c r="I6" s="39" t="s">
        <v>104</v>
      </c>
    </row>
    <row r="7" s="1" customFormat="1" ht="13" spans="1:8">
      <c r="A7" s="54"/>
      <c r="B7" s="55" t="s">
        <v>105</v>
      </c>
      <c r="C7" s="56" t="s">
        <v>106</v>
      </c>
      <c r="D7" s="57" t="s">
        <v>107</v>
      </c>
      <c r="E7" s="58" t="s">
        <v>108</v>
      </c>
      <c r="F7" s="59" t="s">
        <v>109</v>
      </c>
      <c r="H7" s="39"/>
    </row>
    <row r="8" spans="1:9">
      <c r="A8" s="26" t="e">
        <f>#REF!</f>
        <v>#REF!</v>
      </c>
      <c r="B8" s="23" t="str">
        <f>目录!F8</f>
        <v>3-1</v>
      </c>
      <c r="C8" s="19">
        <f>'3.1货币总'!C12</f>
        <v>0</v>
      </c>
      <c r="D8" s="20" t="e">
        <f>IF(#REF!="B",'3.1货币总'!D12,"")</f>
        <v>#REF!</v>
      </c>
      <c r="E8" s="21" t="e">
        <f>IF(#REF!="B",D8-C8,"")</f>
        <v>#REF!</v>
      </c>
      <c r="F8" s="61" t="e">
        <f>IF(#REF!&lt;&gt;"B","",IF(C8=0,0,ROUND(E8/ABS(C8),4)))</f>
        <v>#REF!</v>
      </c>
      <c r="H8" s="42"/>
      <c r="I8" s="46" t="str">
        <f t="shared" ref="I8:I13" si="0">IF(ABS(C8-H8)&lt;0.00001,"OK","F")</f>
        <v>OK</v>
      </c>
    </row>
    <row r="9" spans="1:9">
      <c r="A9" s="22" t="e">
        <f>#REF!</f>
        <v>#REF!</v>
      </c>
      <c r="B9" s="23" t="str">
        <f>目录!F12</f>
        <v>3-2</v>
      </c>
      <c r="C9" s="19">
        <f>'3.2交易金融'!F19</f>
        <v>0</v>
      </c>
      <c r="D9" s="20" t="e">
        <f>IF(#REF!="B",'3.2交易金融'!G19,"")</f>
        <v>#REF!</v>
      </c>
      <c r="E9" s="21" t="e">
        <f>IF(#REF!="B",D9-C9,"")</f>
        <v>#REF!</v>
      </c>
      <c r="F9" s="61" t="e">
        <f>IF(#REF!&lt;&gt;"B","",IF(C9=0,0,ROUND(E9/ABS(C9),4)))</f>
        <v>#REF!</v>
      </c>
      <c r="H9" s="42"/>
      <c r="I9" s="46" t="str">
        <f t="shared" si="0"/>
        <v>OK</v>
      </c>
    </row>
    <row r="10" spans="1:9">
      <c r="A10" s="22" t="e">
        <f>#REF!</f>
        <v>#REF!</v>
      </c>
      <c r="B10" s="23" t="str">
        <f>目录!F13</f>
        <v>3-3</v>
      </c>
      <c r="C10" s="19">
        <f>'3.3衍生金融'!F19</f>
        <v>0</v>
      </c>
      <c r="D10" s="20" t="e">
        <f>IF(#REF!="B",'3.3衍生金融'!G19,"")</f>
        <v>#REF!</v>
      </c>
      <c r="E10" s="21" t="e">
        <f>IF(#REF!="B",D10-C10,"")</f>
        <v>#REF!</v>
      </c>
      <c r="F10" s="61" t="e">
        <f>IF(#REF!&lt;&gt;"B","",IF(C10=0,0,ROUND(E10/ABS(C10),4)))</f>
        <v>#REF!</v>
      </c>
      <c r="H10" s="42"/>
      <c r="I10" s="46" t="str">
        <f t="shared" si="0"/>
        <v>OK</v>
      </c>
    </row>
    <row r="11" spans="1:9">
      <c r="A11" s="22" t="e">
        <f>#REF!</f>
        <v>#REF!</v>
      </c>
      <c r="B11" s="23" t="str">
        <f>目录!F14</f>
        <v>3-4</v>
      </c>
      <c r="C11" s="19">
        <f>'3.4应收票据'!H20</f>
        <v>0</v>
      </c>
      <c r="D11" s="20" t="e">
        <f>IF(#REF!="B",'3.4应收票据'!I20,"")</f>
        <v>#REF!</v>
      </c>
      <c r="E11" s="21" t="e">
        <f>IF(#REF!="B",D11-C11,"")</f>
        <v>#REF!</v>
      </c>
      <c r="F11" s="61" t="e">
        <f>IF(#REF!&lt;&gt;"B","",IF(C11=0,0,ROUND(E11/ABS(C11),4)))</f>
        <v>#REF!</v>
      </c>
      <c r="H11" s="42"/>
      <c r="I11" s="46" t="str">
        <f t="shared" si="0"/>
        <v>OK</v>
      </c>
    </row>
    <row r="12" spans="1:9">
      <c r="A12" s="22" t="e">
        <f>#REF!</f>
        <v>#REF!</v>
      </c>
      <c r="B12" s="23" t="str">
        <f>目录!F15</f>
        <v>3-5</v>
      </c>
      <c r="C12" s="19">
        <f>'3.5应收账款'!F20</f>
        <v>0</v>
      </c>
      <c r="D12" s="20" t="e">
        <f>IF(#REF!="B",'3.5应收账款'!G20,"")</f>
        <v>#REF!</v>
      </c>
      <c r="E12" s="21" t="e">
        <f>IF(#REF!="B",D12-C12,"")</f>
        <v>#REF!</v>
      </c>
      <c r="F12" s="61" t="e">
        <f>IF(#REF!&lt;&gt;"B","",IF(C12=0,0,ROUND(E12/ABS(C12),4)))</f>
        <v>#REF!</v>
      </c>
      <c r="H12" s="42"/>
      <c r="I12" s="46" t="str">
        <f t="shared" si="0"/>
        <v>OK</v>
      </c>
    </row>
    <row r="13" spans="1:9">
      <c r="A13" s="22" t="e">
        <f>#REF!</f>
        <v>#REF!</v>
      </c>
      <c r="B13" s="23" t="str">
        <f>目录!F16</f>
        <v>3-6</v>
      </c>
      <c r="C13" s="19">
        <f>'3.6应收融资'!F18</f>
        <v>0</v>
      </c>
      <c r="D13" s="20" t="e">
        <f>IF(#REF!="B",'3.6应收融资'!G18,"")</f>
        <v>#REF!</v>
      </c>
      <c r="E13" s="21" t="e">
        <f>IF(#REF!="B",D13-C13,"")</f>
        <v>#REF!</v>
      </c>
      <c r="F13" s="61" t="e">
        <f>IF(#REF!&lt;&gt;"B","",IF(C13=0,0,ROUND(E13/ABS(C13),4)))</f>
        <v>#REF!</v>
      </c>
      <c r="H13" s="42"/>
      <c r="I13" s="46" t="str">
        <f t="shared" si="0"/>
        <v>OK</v>
      </c>
    </row>
    <row r="14" spans="1:9">
      <c r="A14" s="22" t="e">
        <f>#REF!</f>
        <v>#REF!</v>
      </c>
      <c r="B14" s="23" t="str">
        <f>目录!F17</f>
        <v>3-7</v>
      </c>
      <c r="C14" s="19">
        <f>'3.7预付款项'!F20</f>
        <v>0</v>
      </c>
      <c r="D14" s="20" t="e">
        <f>IF(#REF!="B",'3.7预付款项'!G20,"")</f>
        <v>#REF!</v>
      </c>
      <c r="E14" s="21" t="e">
        <f>IF(#REF!="B",D14-C14,"")</f>
        <v>#REF!</v>
      </c>
      <c r="F14" s="61" t="e">
        <f>IF(#REF!&lt;&gt;"B","",IF(C14=0,0,ROUND(E14/ABS(C14),4)))</f>
        <v>#REF!</v>
      </c>
      <c r="H14" s="42"/>
      <c r="I14" s="46" t="str">
        <f t="shared" ref="I14:I22" si="1">IF(ABS(C14-H14)&lt;0.00001,"OK","F")</f>
        <v>OK</v>
      </c>
    </row>
    <row r="15" spans="1:9">
      <c r="A15" s="22" t="e">
        <f>#REF!</f>
        <v>#REF!</v>
      </c>
      <c r="B15" s="23" t="str">
        <f>目录!F18</f>
        <v>3-8</v>
      </c>
      <c r="C15" s="19">
        <f>'3.8其他应收'!F20</f>
        <v>0</v>
      </c>
      <c r="D15" s="20" t="e">
        <f>IF(#REF!="B",'3.8其他应收'!G20,"")</f>
        <v>#REF!</v>
      </c>
      <c r="E15" s="21" t="e">
        <f>IF(#REF!="B",D15-C15,"")</f>
        <v>#REF!</v>
      </c>
      <c r="F15" s="61" t="e">
        <f>IF(#REF!&lt;&gt;"B","",IF(C15=0,0,ROUND(E15/ABS(C15),4)))</f>
        <v>#REF!</v>
      </c>
      <c r="H15" s="42"/>
      <c r="I15" s="46" t="str">
        <f t="shared" si="1"/>
        <v>OK</v>
      </c>
    </row>
    <row r="16" spans="1:9">
      <c r="A16" s="22" t="e">
        <f>#REF!</f>
        <v>#REF!</v>
      </c>
      <c r="B16" s="23" t="str">
        <f>目录!F19</f>
        <v>3-9</v>
      </c>
      <c r="C16" s="19">
        <f>'3.9存货'!C15</f>
        <v>0</v>
      </c>
      <c r="D16" s="20" t="e">
        <f>IF(#REF!="B",'3.9存货'!D15,"")</f>
        <v>#REF!</v>
      </c>
      <c r="E16" s="21" t="e">
        <f>IF(#REF!="B",D16-C16,"")</f>
        <v>#REF!</v>
      </c>
      <c r="F16" s="61" t="e">
        <f>IF(#REF!&lt;&gt;"B","",IF(C16=0,0,ROUND(E16/ABS(C16),4)))</f>
        <v>#REF!</v>
      </c>
      <c r="H16" s="42"/>
      <c r="I16" s="46" t="str">
        <f t="shared" si="1"/>
        <v>OK</v>
      </c>
    </row>
    <row r="17" spans="1:9">
      <c r="A17" s="26" t="e">
        <f>#REF!</f>
        <v>#REF!</v>
      </c>
      <c r="B17" s="60" t="str">
        <f>目录!F26</f>
        <v>3-10</v>
      </c>
      <c r="C17" s="19">
        <f>'3.10合同资产'!F20</f>
        <v>0</v>
      </c>
      <c r="D17" s="20" t="e">
        <f>IF(#REF!="B",'3.10合同资产'!G20,"")</f>
        <v>#REF!</v>
      </c>
      <c r="E17" s="21" t="e">
        <f>IF(#REF!="B",D17-C17,"")</f>
        <v>#REF!</v>
      </c>
      <c r="F17" s="61" t="e">
        <f>IF(#REF!&lt;&gt;"B","",IF(C17=0,0,ROUND(E17/ABS(C17),4)))</f>
        <v>#REF!</v>
      </c>
      <c r="H17" s="42"/>
      <c r="I17" s="46" t="str">
        <f t="shared" si="1"/>
        <v>OK</v>
      </c>
    </row>
    <row r="18" spans="1:9">
      <c r="A18" s="26" t="e">
        <f>#REF!</f>
        <v>#REF!</v>
      </c>
      <c r="B18" s="60" t="str">
        <f>目录!F27</f>
        <v>3-11</v>
      </c>
      <c r="C18" s="19">
        <f>'3.11持有待售'!C20</f>
        <v>0</v>
      </c>
      <c r="D18" s="20" t="e">
        <f>IF(#REF!="B",'3.11持有待售'!D20,"")</f>
        <v>#REF!</v>
      </c>
      <c r="E18" s="21" t="e">
        <f>IF(#REF!="B",D18-C18,"")</f>
        <v>#REF!</v>
      </c>
      <c r="F18" s="61" t="e">
        <f>IF(#REF!&lt;&gt;"B","",IF(C18=0,0,ROUND(E18/ABS(C18),4)))</f>
        <v>#REF!</v>
      </c>
      <c r="H18" s="42"/>
      <c r="I18" s="46" t="str">
        <f t="shared" si="1"/>
        <v>OK</v>
      </c>
    </row>
    <row r="19" spans="1:9">
      <c r="A19" s="26" t="e">
        <f>#REF!</f>
        <v>#REF!</v>
      </c>
      <c r="B19" s="60" t="str">
        <f>目录!F28</f>
        <v>3-12</v>
      </c>
      <c r="C19" s="19">
        <f>'3.12-1年到期'!F20</f>
        <v>0</v>
      </c>
      <c r="D19" s="20" t="e">
        <f>IF(#REF!="B",'3.12-1年到期'!G20,"")</f>
        <v>#REF!</v>
      </c>
      <c r="E19" s="21" t="e">
        <f>IF(#REF!="B",D19-C19,"")</f>
        <v>#REF!</v>
      </c>
      <c r="F19" s="61" t="e">
        <f>IF(#REF!&lt;&gt;"B","",IF(C19=0,0,ROUND(E19/ABS(C19),4)))</f>
        <v>#REF!</v>
      </c>
      <c r="H19" s="42"/>
      <c r="I19" s="46" t="str">
        <f t="shared" si="1"/>
        <v>OK</v>
      </c>
    </row>
    <row r="20" spans="1:9">
      <c r="A20" s="26" t="e">
        <f>#REF!</f>
        <v>#REF!</v>
      </c>
      <c r="B20" s="60" t="str">
        <f>目录!F29</f>
        <v>3-13</v>
      </c>
      <c r="C20" s="19">
        <f>'3.13其他流动'!D20</f>
        <v>0</v>
      </c>
      <c r="D20" s="20" t="e">
        <f>IF(#REF!="B",'3.13其他流动'!E20,"")</f>
        <v>#REF!</v>
      </c>
      <c r="E20" s="21" t="e">
        <f>IF(#REF!="B",D20-C20,"")</f>
        <v>#REF!</v>
      </c>
      <c r="F20" s="61" t="e">
        <f>IF(#REF!&lt;&gt;"B","",IF(C20=0,0,ROUND(E20/ABS(C20),4)))</f>
        <v>#REF!</v>
      </c>
      <c r="H20" s="42"/>
      <c r="I20" s="46" t="str">
        <f t="shared" si="1"/>
        <v>OK</v>
      </c>
    </row>
    <row r="21" spans="1:9">
      <c r="A21" s="26"/>
      <c r="B21" s="23"/>
      <c r="C21" s="19"/>
      <c r="D21" s="20"/>
      <c r="E21" s="21"/>
      <c r="F21" s="61"/>
      <c r="H21" s="42"/>
      <c r="I21" s="46" t="str">
        <f t="shared" si="1"/>
        <v>OK</v>
      </c>
    </row>
    <row r="22" spans="1:9">
      <c r="A22" s="27" t="s">
        <v>110</v>
      </c>
      <c r="B22" s="69"/>
      <c r="C22" s="30">
        <f>ROUND(SUM(C8:C21),2)</f>
        <v>0</v>
      </c>
      <c r="D22" s="31" t="e">
        <f>IF(#REF!="B",ROUND(SUM(D8:D21),2),"")</f>
        <v>#REF!</v>
      </c>
      <c r="E22" s="32" t="e">
        <f>IF(#REF!="B",ROUND(SUM(E8:E21),2),"")</f>
        <v>#REF!</v>
      </c>
      <c r="F22" s="101" t="e">
        <f>IF(#REF!&lt;&gt;"B","",IF(C22=0,0,ROUND(E22/ABS(C22),4)))</f>
        <v>#REF!</v>
      </c>
      <c r="H22" s="45"/>
      <c r="I22" s="46" t="str">
        <f t="shared" si="1"/>
        <v>OK</v>
      </c>
    </row>
    <row r="23" spans="1:6">
      <c r="A23" s="33"/>
      <c r="B23" s="33"/>
      <c r="C23" s="33"/>
      <c r="D23" s="33"/>
      <c r="E23" s="33"/>
      <c r="F23" s="33"/>
    </row>
    <row r="24" spans="1:7">
      <c r="A24" s="34" t="e">
        <f>"被评估企业填表人："&amp;#REF!</f>
        <v>#REF!</v>
      </c>
      <c r="B24" s="35"/>
      <c r="C24" s="35"/>
      <c r="D24" s="33"/>
      <c r="E24" s="33"/>
      <c r="F24" s="47" t="e">
        <f>IF(#REF!="B","评估人员:"&amp;#REF!,"")</f>
        <v>#REF!</v>
      </c>
      <c r="G24" s="48"/>
    </row>
    <row r="25" spans="1:6">
      <c r="A25" s="34" t="e">
        <f>"填表日期："&amp;#REF!</f>
        <v>#REF!</v>
      </c>
      <c r="B25" s="35"/>
      <c r="C25" s="35"/>
      <c r="D25" s="33"/>
      <c r="E25" s="33"/>
      <c r="F25" s="33"/>
    </row>
  </sheetData>
  <mergeCells count="1">
    <mergeCell ref="A6:A7"/>
  </mergeCells>
  <printOptions horizontalCentered="1"/>
  <pageMargins left="0.31496062992126" right="0.31496062992126" top="0.94488188976378" bottom="0.551181102362205" header="0.31496062992126" footer="0.31496062992126"/>
  <pageSetup paperSize="9" fitToHeight="0" orientation="landscape"/>
  <headerFooter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41"/>
  <sheetViews>
    <sheetView view="pageBreakPreview" zoomScaleNormal="100" topLeftCell="A9" workbookViewId="0">
      <selection activeCell="C9" sqref="C9:K35"/>
    </sheetView>
  </sheetViews>
  <sheetFormatPr defaultColWidth="9" defaultRowHeight="14"/>
  <cols>
    <col min="1" max="1" width="5" customWidth="1"/>
    <col min="2" max="2" width="5.625" hidden="1" customWidth="1"/>
    <col min="3" max="3" width="19.125" customWidth="1"/>
    <col min="4" max="4" width="14.75" customWidth="1"/>
    <col min="5" max="5" width="29" hidden="1" customWidth="1"/>
    <col min="6" max="6" width="6.25" customWidth="1"/>
    <col min="7" max="7" width="5.625" customWidth="1"/>
    <col min="8" max="8" width="8" customWidth="1"/>
    <col min="9" max="9" width="9.375" customWidth="1"/>
    <col min="10" max="11" width="7.625" customWidth="1"/>
    <col min="12" max="12" width="9.75" customWidth="1"/>
    <col min="13" max="13" width="10.875" customWidth="1"/>
    <col min="14" max="14" width="9.75" hidden="1" customWidth="1"/>
    <col min="15" max="15" width="5.625" hidden="1" customWidth="1"/>
    <col min="16" max="16" width="9.75" customWidth="1"/>
    <col min="17" max="17" width="8.75" hidden="1" customWidth="1"/>
    <col min="18" max="18" width="7.625" hidden="1" customWidth="1"/>
    <col min="19" max="19" width="10.375" customWidth="1"/>
    <col min="21" max="21" width="9.625" customWidth="1"/>
    <col min="22" max="22" width="5.625" customWidth="1"/>
    <col min="23" max="23" width="9" customWidth="1"/>
    <col min="24" max="24" width="5.625" customWidth="1"/>
    <col min="25" max="25" width="21.5083333333333" customWidth="1"/>
    <col min="26" max="26" width="9.625" customWidth="1"/>
    <col min="27" max="27" width="8" customWidth="1"/>
    <col min="28" max="28" width="8.625" customWidth="1"/>
    <col min="29" max="31" width="9" customWidth="1"/>
    <col min="32" max="33" width="10.75" customWidth="1"/>
    <col min="34" max="34" width="11" customWidth="1"/>
    <col min="35" max="35" width="9" customWidth="1"/>
    <col min="36" max="36" width="10.875" customWidth="1"/>
    <col min="37" max="37" width="9" customWidth="1"/>
    <col min="38" max="38" width="6.875" customWidth="1"/>
    <col min="39" max="39" width="7.50833333333333" customWidth="1"/>
    <col min="40" max="40" width="6.875" customWidth="1"/>
    <col min="41" max="42" width="9" customWidth="1"/>
  </cols>
  <sheetData>
    <row r="1" ht="21" spans="1:19">
      <c r="A1" s="2" t="e">
        <f>目录!$C42</f>
        <v>#REF!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>
      <c r="A2" s="4" t="e">
        <f>封面!$D$13</f>
        <v>#REF!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36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6"/>
      <c r="R3" s="36"/>
      <c r="S3" s="36" t="e">
        <f>目录!$E42&amp;目录!$F42</f>
        <v>#REF!</v>
      </c>
      <c r="AJ3" s="276">
        <v>44135</v>
      </c>
    </row>
    <row r="4" spans="1:40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36" t="s">
        <v>94</v>
      </c>
      <c r="Y4" s="130"/>
      <c r="Z4" s="130"/>
      <c r="AA4" s="269" t="s">
        <v>201</v>
      </c>
      <c r="AB4" s="269"/>
      <c r="AC4" s="269" t="s">
        <v>202</v>
      </c>
      <c r="AD4" s="269"/>
      <c r="AE4" s="269"/>
      <c r="AF4" s="130"/>
      <c r="AG4" s="130"/>
      <c r="AH4" s="130"/>
      <c r="AI4" s="277" t="s">
        <v>203</v>
      </c>
      <c r="AJ4" s="278"/>
      <c r="AK4" s="278"/>
      <c r="AL4" s="278"/>
      <c r="AM4" s="278"/>
      <c r="AN4" s="279"/>
    </row>
    <row r="5" spans="1:40">
      <c r="A5" s="151" t="s">
        <v>95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6"/>
      <c r="N5" s="259" t="s">
        <v>96</v>
      </c>
      <c r="O5" s="260"/>
      <c r="P5" s="260"/>
      <c r="Q5" s="260"/>
      <c r="R5" s="260"/>
      <c r="S5" s="264"/>
      <c r="Y5" s="130"/>
      <c r="Z5" s="130"/>
      <c r="AA5" s="269"/>
      <c r="AB5" s="269"/>
      <c r="AC5" s="269"/>
      <c r="AD5" s="269"/>
      <c r="AE5" s="269"/>
      <c r="AF5" s="130"/>
      <c r="AG5" s="130"/>
      <c r="AH5" s="130"/>
      <c r="AI5" s="280"/>
      <c r="AJ5" s="281"/>
      <c r="AK5" s="281"/>
      <c r="AL5" s="281"/>
      <c r="AM5" s="281"/>
      <c r="AN5" s="282"/>
    </row>
    <row r="6" s="1" customFormat="1" ht="13" spans="1:40">
      <c r="A6" s="76" t="s">
        <v>176</v>
      </c>
      <c r="B6" s="77" t="s">
        <v>204</v>
      </c>
      <c r="C6" s="77" t="s">
        <v>205</v>
      </c>
      <c r="D6" s="77" t="s">
        <v>206</v>
      </c>
      <c r="E6" s="253" t="s">
        <v>207</v>
      </c>
      <c r="F6" s="253" t="s">
        <v>208</v>
      </c>
      <c r="G6" s="253" t="s">
        <v>209</v>
      </c>
      <c r="H6" s="253" t="s">
        <v>210</v>
      </c>
      <c r="I6" s="77" t="s">
        <v>258</v>
      </c>
      <c r="J6" s="161" t="s">
        <v>259</v>
      </c>
      <c r="K6" s="161" t="s">
        <v>260</v>
      </c>
      <c r="L6" s="245" t="s">
        <v>99</v>
      </c>
      <c r="M6" s="246"/>
      <c r="N6" s="79" t="s">
        <v>183</v>
      </c>
      <c r="O6" s="14" t="s">
        <v>184</v>
      </c>
      <c r="P6" s="80" t="s">
        <v>185</v>
      </c>
      <c r="Q6" s="161" t="s">
        <v>214</v>
      </c>
      <c r="R6" s="80" t="s">
        <v>102</v>
      </c>
      <c r="S6" s="81" t="s">
        <v>115</v>
      </c>
      <c r="U6" s="103" t="s">
        <v>103</v>
      </c>
      <c r="V6" s="103" t="s">
        <v>104</v>
      </c>
      <c r="W6" s="103" t="s">
        <v>103</v>
      </c>
      <c r="X6" s="265" t="s">
        <v>104</v>
      </c>
      <c r="Y6" s="270" t="s">
        <v>216</v>
      </c>
      <c r="Z6" s="270" t="s">
        <v>261</v>
      </c>
      <c r="AA6" s="271" t="s">
        <v>218</v>
      </c>
      <c r="AB6" s="269" t="s">
        <v>219</v>
      </c>
      <c r="AC6" s="271" t="s">
        <v>218</v>
      </c>
      <c r="AD6" s="271" t="s">
        <v>219</v>
      </c>
      <c r="AE6" s="271"/>
      <c r="AF6" s="272" t="s">
        <v>220</v>
      </c>
      <c r="AG6" s="283" t="s">
        <v>221</v>
      </c>
      <c r="AH6" s="272" t="s">
        <v>222</v>
      </c>
      <c r="AI6" s="272" t="s">
        <v>223</v>
      </c>
      <c r="AJ6" s="272" t="s">
        <v>224</v>
      </c>
      <c r="AK6" s="272" t="s">
        <v>225</v>
      </c>
      <c r="AL6" s="272" t="s">
        <v>226</v>
      </c>
      <c r="AM6" s="272" t="s">
        <v>227</v>
      </c>
      <c r="AN6" s="272" t="s">
        <v>228</v>
      </c>
    </row>
    <row r="7" s="1" customFormat="1" ht="13" spans="1:47">
      <c r="A7" s="82"/>
      <c r="B7" s="83"/>
      <c r="C7" s="83"/>
      <c r="D7" s="126"/>
      <c r="E7" s="83"/>
      <c r="F7" s="83"/>
      <c r="G7" s="83"/>
      <c r="H7" s="83"/>
      <c r="I7" s="126"/>
      <c r="J7" s="86"/>
      <c r="K7" s="86"/>
      <c r="L7" s="86" t="s">
        <v>188</v>
      </c>
      <c r="M7" s="247" t="s">
        <v>189</v>
      </c>
      <c r="N7" s="85"/>
      <c r="O7" s="86" t="s">
        <v>190</v>
      </c>
      <c r="P7" s="86"/>
      <c r="Q7" s="86"/>
      <c r="R7" s="86"/>
      <c r="S7" s="87"/>
      <c r="U7" s="104" t="s">
        <v>188</v>
      </c>
      <c r="V7" s="105"/>
      <c r="W7" s="104" t="s">
        <v>189</v>
      </c>
      <c r="X7" s="266"/>
      <c r="Y7" s="273"/>
      <c r="Z7" s="273"/>
      <c r="AA7" s="274"/>
      <c r="AB7" s="269"/>
      <c r="AC7" s="271"/>
      <c r="AD7" s="271"/>
      <c r="AE7" s="271"/>
      <c r="AF7" s="272"/>
      <c r="AG7" s="284"/>
      <c r="AH7" s="272"/>
      <c r="AI7" s="272"/>
      <c r="AJ7" s="272"/>
      <c r="AK7" s="272"/>
      <c r="AL7" s="272"/>
      <c r="AM7" s="272"/>
      <c r="AN7" s="272"/>
      <c r="AO7" s="285"/>
      <c r="AP7" s="285"/>
      <c r="AQ7" s="285"/>
      <c r="AR7" s="286"/>
      <c r="AS7" s="286"/>
      <c r="AT7" s="286"/>
      <c r="AU7" s="287"/>
    </row>
    <row r="8" ht="24.95" customHeight="1" spans="1:24">
      <c r="A8" s="254"/>
      <c r="B8" s="255"/>
      <c r="C8" s="256" t="s">
        <v>262</v>
      </c>
      <c r="D8" s="256"/>
      <c r="E8" s="257"/>
      <c r="F8" s="256"/>
      <c r="G8" s="256"/>
      <c r="H8" s="258"/>
      <c r="I8" s="261"/>
      <c r="J8" s="237">
        <v>42430</v>
      </c>
      <c r="K8" s="237">
        <f t="shared" ref="K8" si="0">J8</f>
        <v>42430</v>
      </c>
      <c r="L8" s="262">
        <v>0</v>
      </c>
      <c r="M8" s="262">
        <v>0</v>
      </c>
      <c r="N8" s="20"/>
      <c r="O8" s="21"/>
      <c r="P8" s="21"/>
      <c r="Q8" s="21"/>
      <c r="R8" s="124"/>
      <c r="S8" s="267"/>
      <c r="U8" s="167"/>
      <c r="V8" s="108"/>
      <c r="W8" s="167"/>
      <c r="X8" s="108"/>
    </row>
    <row r="9" spans="1:26">
      <c r="A9" s="254">
        <v>1</v>
      </c>
      <c r="B9" s="288"/>
      <c r="C9" s="289"/>
      <c r="D9" s="289"/>
      <c r="E9" s="290"/>
      <c r="F9" s="289"/>
      <c r="G9" s="289"/>
      <c r="H9" s="289"/>
      <c r="I9" s="291"/>
      <c r="J9" s="114"/>
      <c r="K9" s="114"/>
      <c r="L9" s="292">
        <v>0</v>
      </c>
      <c r="M9" s="292">
        <v>0</v>
      </c>
      <c r="N9" s="20">
        <f>-Z9*I9</f>
        <v>0</v>
      </c>
      <c r="O9" s="21"/>
      <c r="P9" s="21">
        <f t="shared" ref="P9:P35" si="1">N9</f>
        <v>0</v>
      </c>
      <c r="Q9" s="268" t="e">
        <f>IF(#REF!&lt;&gt;"B","",P9-M9)</f>
        <v>#REF!</v>
      </c>
      <c r="R9" s="124"/>
      <c r="S9" s="293" t="s">
        <v>263</v>
      </c>
      <c r="U9" s="167"/>
      <c r="V9" s="108"/>
      <c r="W9" s="167"/>
      <c r="X9" s="108"/>
      <c r="Y9" t="s">
        <v>264</v>
      </c>
      <c r="Z9" s="295">
        <v>500</v>
      </c>
    </row>
    <row r="10" spans="1:26">
      <c r="A10" s="254">
        <v>2</v>
      </c>
      <c r="B10" s="288"/>
      <c r="C10" s="289"/>
      <c r="D10" s="289"/>
      <c r="E10" s="290"/>
      <c r="F10" s="289"/>
      <c r="G10" s="289"/>
      <c r="H10" s="289"/>
      <c r="I10" s="291"/>
      <c r="J10" s="114"/>
      <c r="K10" s="114"/>
      <c r="L10" s="292">
        <v>0</v>
      </c>
      <c r="M10" s="292">
        <v>0</v>
      </c>
      <c r="N10" s="20">
        <f t="shared" ref="N10:N35" si="2">-Z10*I10</f>
        <v>0</v>
      </c>
      <c r="O10" s="21"/>
      <c r="P10" s="21">
        <f t="shared" si="1"/>
        <v>0</v>
      </c>
      <c r="Q10" s="268" t="e">
        <f>IF(#REF!&lt;&gt;"B","",P10-M10)</f>
        <v>#REF!</v>
      </c>
      <c r="R10" s="124"/>
      <c r="S10" s="267"/>
      <c r="U10" s="167"/>
      <c r="V10" s="108"/>
      <c r="W10" s="167"/>
      <c r="X10" s="108"/>
      <c r="Z10" s="295">
        <v>100</v>
      </c>
    </row>
    <row r="11" spans="1:26">
      <c r="A11" s="254">
        <v>3</v>
      </c>
      <c r="B11" s="288"/>
      <c r="C11" s="289"/>
      <c r="D11" s="289"/>
      <c r="E11" s="290"/>
      <c r="F11" s="289"/>
      <c r="G11" s="289"/>
      <c r="H11" s="289"/>
      <c r="I11" s="291"/>
      <c r="J11" s="114"/>
      <c r="K11" s="114"/>
      <c r="L11" s="292">
        <v>0</v>
      </c>
      <c r="M11" s="292">
        <v>0</v>
      </c>
      <c r="N11" s="20">
        <f t="shared" si="2"/>
        <v>0</v>
      </c>
      <c r="O11" s="21"/>
      <c r="P11" s="21">
        <f t="shared" si="1"/>
        <v>0</v>
      </c>
      <c r="Q11" s="268" t="e">
        <f>IF(#REF!&lt;&gt;"B","",P11-M11)</f>
        <v>#REF!</v>
      </c>
      <c r="R11" s="124"/>
      <c r="S11" s="267"/>
      <c r="U11" s="167"/>
      <c r="V11" s="108"/>
      <c r="W11" s="167"/>
      <c r="X11" s="108"/>
      <c r="Z11" s="295">
        <v>100</v>
      </c>
    </row>
    <row r="12" spans="1:26">
      <c r="A12" s="254">
        <v>4</v>
      </c>
      <c r="B12" s="288"/>
      <c r="C12" s="289"/>
      <c r="D12" s="289"/>
      <c r="E12" s="290"/>
      <c r="F12" s="289"/>
      <c r="G12" s="289"/>
      <c r="H12" s="289"/>
      <c r="I12" s="291"/>
      <c r="J12" s="114"/>
      <c r="K12" s="114"/>
      <c r="L12" s="292">
        <v>0</v>
      </c>
      <c r="M12" s="292">
        <v>0</v>
      </c>
      <c r="N12" s="20">
        <f t="shared" si="2"/>
        <v>0</v>
      </c>
      <c r="O12" s="21"/>
      <c r="P12" s="21">
        <f t="shared" si="1"/>
        <v>0</v>
      </c>
      <c r="Q12" s="268" t="e">
        <f>IF(#REF!&lt;&gt;"B","",P12-M12)</f>
        <v>#REF!</v>
      </c>
      <c r="R12" s="124"/>
      <c r="S12" s="267"/>
      <c r="U12" s="167"/>
      <c r="V12" s="108"/>
      <c r="W12" s="167"/>
      <c r="X12" s="108"/>
      <c r="Z12" s="295">
        <v>500</v>
      </c>
    </row>
    <row r="13" spans="1:26">
      <c r="A13" s="254">
        <v>5</v>
      </c>
      <c r="B13" s="288"/>
      <c r="C13" s="289"/>
      <c r="D13" s="289"/>
      <c r="E13" s="290"/>
      <c r="F13" s="289"/>
      <c r="G13" s="289"/>
      <c r="H13" s="289"/>
      <c r="I13" s="291"/>
      <c r="J13" s="114"/>
      <c r="K13" s="114"/>
      <c r="L13" s="292">
        <v>0</v>
      </c>
      <c r="M13" s="292">
        <v>0</v>
      </c>
      <c r="N13" s="20">
        <f t="shared" si="2"/>
        <v>0</v>
      </c>
      <c r="O13" s="21"/>
      <c r="P13" s="21">
        <f t="shared" si="1"/>
        <v>0</v>
      </c>
      <c r="Q13" s="268" t="e">
        <f>IF(#REF!&lt;&gt;"B","",P13-M13)</f>
        <v>#REF!</v>
      </c>
      <c r="R13" s="124"/>
      <c r="S13" s="267"/>
      <c r="U13" s="167"/>
      <c r="V13" s="108"/>
      <c r="W13" s="167"/>
      <c r="X13" s="108"/>
      <c r="Z13" s="295">
        <v>100</v>
      </c>
    </row>
    <row r="14" spans="1:26">
      <c r="A14" s="254">
        <v>6</v>
      </c>
      <c r="B14" s="255"/>
      <c r="C14" s="258"/>
      <c r="D14" s="258"/>
      <c r="E14" s="257"/>
      <c r="F14" s="258"/>
      <c r="G14" s="258"/>
      <c r="H14" s="258"/>
      <c r="I14" s="263"/>
      <c r="J14" s="237"/>
      <c r="K14" s="237"/>
      <c r="L14" s="262">
        <v>0</v>
      </c>
      <c r="M14" s="262">
        <v>0</v>
      </c>
      <c r="N14" s="20">
        <f t="shared" si="2"/>
        <v>0</v>
      </c>
      <c r="O14" s="21"/>
      <c r="P14" s="21">
        <f t="shared" si="1"/>
        <v>0</v>
      </c>
      <c r="Q14" s="268" t="e">
        <f>IF(#REF!&lt;&gt;"B","",P14-M14)</f>
        <v>#REF!</v>
      </c>
      <c r="R14" s="124"/>
      <c r="S14" s="267"/>
      <c r="U14" s="167"/>
      <c r="V14" s="108"/>
      <c r="W14" s="167"/>
      <c r="X14" s="108"/>
      <c r="Z14" s="295">
        <v>100</v>
      </c>
    </row>
    <row r="15" spans="1:26">
      <c r="A15" s="254">
        <v>7</v>
      </c>
      <c r="B15" s="288"/>
      <c r="C15" s="289"/>
      <c r="D15" s="289"/>
      <c r="E15" s="290"/>
      <c r="F15" s="289"/>
      <c r="G15" s="289"/>
      <c r="H15" s="289"/>
      <c r="I15" s="291"/>
      <c r="J15" s="114"/>
      <c r="K15" s="114"/>
      <c r="L15" s="292">
        <v>0</v>
      </c>
      <c r="M15" s="292">
        <v>0</v>
      </c>
      <c r="N15" s="20">
        <f t="shared" si="2"/>
        <v>0</v>
      </c>
      <c r="O15" s="21"/>
      <c r="P15" s="21">
        <f t="shared" si="1"/>
        <v>0</v>
      </c>
      <c r="Q15" s="268" t="e">
        <f>IF(#REF!&lt;&gt;"B","",P15-M15)</f>
        <v>#REF!</v>
      </c>
      <c r="R15" s="124"/>
      <c r="S15" s="267"/>
      <c r="U15" s="167"/>
      <c r="V15" s="108"/>
      <c r="W15" s="167"/>
      <c r="X15" s="108"/>
      <c r="Z15" s="295">
        <v>500</v>
      </c>
    </row>
    <row r="16" spans="1:26">
      <c r="A16" s="254">
        <v>8</v>
      </c>
      <c r="B16" s="288"/>
      <c r="C16" s="289"/>
      <c r="D16" s="289"/>
      <c r="E16" s="290"/>
      <c r="F16" s="289"/>
      <c r="G16" s="289"/>
      <c r="H16" s="289"/>
      <c r="I16" s="291"/>
      <c r="J16" s="114"/>
      <c r="K16" s="114"/>
      <c r="L16" s="292">
        <v>0</v>
      </c>
      <c r="M16" s="292">
        <v>0</v>
      </c>
      <c r="N16" s="20">
        <f t="shared" si="2"/>
        <v>0</v>
      </c>
      <c r="O16" s="21"/>
      <c r="P16" s="21">
        <f t="shared" si="1"/>
        <v>0</v>
      </c>
      <c r="Q16" s="268" t="e">
        <f>IF(#REF!&lt;&gt;"B","",P16-M16)</f>
        <v>#REF!</v>
      </c>
      <c r="R16" s="124"/>
      <c r="S16" s="267"/>
      <c r="U16" s="167"/>
      <c r="V16" s="108"/>
      <c r="W16" s="167"/>
      <c r="X16" s="108"/>
      <c r="Z16" s="295">
        <v>50</v>
      </c>
    </row>
    <row r="17" spans="1:26">
      <c r="A17" s="254">
        <v>9</v>
      </c>
      <c r="B17" s="288"/>
      <c r="C17" s="289"/>
      <c r="D17" s="289"/>
      <c r="E17" s="290"/>
      <c r="F17" s="289"/>
      <c r="G17" s="289"/>
      <c r="H17" s="289"/>
      <c r="I17" s="291"/>
      <c r="J17" s="114"/>
      <c r="K17" s="114"/>
      <c r="L17" s="292">
        <v>0</v>
      </c>
      <c r="M17" s="292">
        <v>0</v>
      </c>
      <c r="N17" s="20">
        <f t="shared" si="2"/>
        <v>0</v>
      </c>
      <c r="O17" s="21"/>
      <c r="P17" s="21">
        <f t="shared" si="1"/>
        <v>0</v>
      </c>
      <c r="Q17" s="268" t="e">
        <f>IF(#REF!&lt;&gt;"B","",P17-M17)</f>
        <v>#REF!</v>
      </c>
      <c r="R17" s="124"/>
      <c r="S17" s="267"/>
      <c r="U17" s="167"/>
      <c r="V17" s="108"/>
      <c r="W17" s="167"/>
      <c r="X17" s="108"/>
      <c r="Z17" s="295">
        <v>50</v>
      </c>
    </row>
    <row r="18" spans="1:26">
      <c r="A18" s="254">
        <v>10</v>
      </c>
      <c r="B18" s="288"/>
      <c r="C18" s="289"/>
      <c r="D18" s="289"/>
      <c r="E18" s="290"/>
      <c r="F18" s="289"/>
      <c r="G18" s="289"/>
      <c r="H18" s="289"/>
      <c r="I18" s="291"/>
      <c r="J18" s="114"/>
      <c r="K18" s="114"/>
      <c r="L18" s="292">
        <v>0</v>
      </c>
      <c r="M18" s="292">
        <v>0</v>
      </c>
      <c r="N18" s="20">
        <f t="shared" si="2"/>
        <v>0</v>
      </c>
      <c r="O18" s="21"/>
      <c r="P18" s="21">
        <f t="shared" si="1"/>
        <v>0</v>
      </c>
      <c r="Q18" s="268" t="e">
        <f>IF(#REF!&lt;&gt;"B","",P18-M18)</f>
        <v>#REF!</v>
      </c>
      <c r="R18" s="124"/>
      <c r="S18" s="267"/>
      <c r="U18" s="167"/>
      <c r="V18" s="108"/>
      <c r="W18" s="167"/>
      <c r="X18" s="108"/>
      <c r="Z18" s="295">
        <v>100</v>
      </c>
    </row>
    <row r="19" spans="1:26">
      <c r="A19" s="254">
        <v>11</v>
      </c>
      <c r="B19" s="288"/>
      <c r="C19" s="289"/>
      <c r="D19" s="289"/>
      <c r="E19" s="290"/>
      <c r="F19" s="289"/>
      <c r="G19" s="289"/>
      <c r="H19" s="289"/>
      <c r="I19" s="291"/>
      <c r="J19" s="114"/>
      <c r="K19" s="114"/>
      <c r="L19" s="292">
        <v>0</v>
      </c>
      <c r="M19" s="292">
        <v>0</v>
      </c>
      <c r="N19" s="20">
        <f t="shared" si="2"/>
        <v>0</v>
      </c>
      <c r="O19" s="21"/>
      <c r="P19" s="21">
        <f t="shared" si="1"/>
        <v>0</v>
      </c>
      <c r="Q19" s="268" t="e">
        <f>IF(#REF!&lt;&gt;"B","",P19-M19)</f>
        <v>#REF!</v>
      </c>
      <c r="R19" s="124"/>
      <c r="S19" s="267"/>
      <c r="U19" s="167"/>
      <c r="V19" s="108"/>
      <c r="W19" s="167"/>
      <c r="X19" s="108"/>
      <c r="Z19" s="295">
        <v>100</v>
      </c>
    </row>
    <row r="20" spans="1:26">
      <c r="A20" s="254">
        <v>12</v>
      </c>
      <c r="B20" s="288"/>
      <c r="C20" s="289"/>
      <c r="D20" s="289"/>
      <c r="E20" s="290"/>
      <c r="F20" s="289"/>
      <c r="G20" s="289"/>
      <c r="H20" s="289"/>
      <c r="I20" s="291"/>
      <c r="J20" s="114"/>
      <c r="K20" s="114"/>
      <c r="L20" s="292">
        <v>0</v>
      </c>
      <c r="M20" s="292">
        <v>0</v>
      </c>
      <c r="N20" s="20">
        <f t="shared" si="2"/>
        <v>0</v>
      </c>
      <c r="O20" s="21"/>
      <c r="P20" s="21">
        <f t="shared" si="1"/>
        <v>0</v>
      </c>
      <c r="Q20" s="268" t="e">
        <f>IF(#REF!&lt;&gt;"B","",P20-M20)</f>
        <v>#REF!</v>
      </c>
      <c r="R20" s="124"/>
      <c r="S20" s="267"/>
      <c r="U20" s="167"/>
      <c r="V20" s="108"/>
      <c r="W20" s="167"/>
      <c r="X20" s="108"/>
      <c r="Z20" s="295">
        <v>500</v>
      </c>
    </row>
    <row r="21" spans="1:26">
      <c r="A21" s="254">
        <v>13</v>
      </c>
      <c r="B21" s="288"/>
      <c r="C21" s="289"/>
      <c r="D21" s="289"/>
      <c r="E21" s="290"/>
      <c r="F21" s="289"/>
      <c r="G21" s="289"/>
      <c r="H21" s="289"/>
      <c r="I21" s="291"/>
      <c r="J21" s="114"/>
      <c r="K21" s="114"/>
      <c r="L21" s="292">
        <v>0</v>
      </c>
      <c r="M21" s="292">
        <v>0</v>
      </c>
      <c r="N21" s="20">
        <f t="shared" si="2"/>
        <v>0</v>
      </c>
      <c r="O21" s="21"/>
      <c r="P21" s="21">
        <f t="shared" si="1"/>
        <v>0</v>
      </c>
      <c r="Q21" s="268" t="e">
        <f>IF(#REF!&lt;&gt;"B","",P21-M21)</f>
        <v>#REF!</v>
      </c>
      <c r="R21" s="124"/>
      <c r="S21" s="267"/>
      <c r="U21" s="167"/>
      <c r="V21" s="108"/>
      <c r="W21" s="167"/>
      <c r="X21" s="108"/>
      <c r="Z21" s="295">
        <v>100</v>
      </c>
    </row>
    <row r="22" spans="1:26">
      <c r="A22" s="254">
        <v>14</v>
      </c>
      <c r="B22" s="288"/>
      <c r="C22" s="289"/>
      <c r="D22" s="289"/>
      <c r="E22" s="290"/>
      <c r="F22" s="289"/>
      <c r="G22" s="289"/>
      <c r="H22" s="289"/>
      <c r="I22" s="291"/>
      <c r="J22" s="114"/>
      <c r="K22" s="114"/>
      <c r="L22" s="292">
        <v>0</v>
      </c>
      <c r="M22" s="292">
        <v>0</v>
      </c>
      <c r="N22" s="20">
        <f t="shared" si="2"/>
        <v>0</v>
      </c>
      <c r="O22" s="21"/>
      <c r="P22" s="21">
        <f t="shared" si="1"/>
        <v>0</v>
      </c>
      <c r="Q22" s="268" t="e">
        <f>IF(#REF!&lt;&gt;"B","",P22-M22)</f>
        <v>#REF!</v>
      </c>
      <c r="R22" s="124"/>
      <c r="S22" s="267"/>
      <c r="U22" s="167"/>
      <c r="V22" s="108"/>
      <c r="W22" s="167"/>
      <c r="X22" s="108"/>
      <c r="Z22" s="295">
        <v>500</v>
      </c>
    </row>
    <row r="23" spans="1:26">
      <c r="A23" s="254">
        <v>15</v>
      </c>
      <c r="B23" s="288"/>
      <c r="C23" s="289"/>
      <c r="D23" s="289"/>
      <c r="E23" s="290"/>
      <c r="F23" s="289"/>
      <c r="G23" s="289"/>
      <c r="H23" s="289"/>
      <c r="I23" s="291"/>
      <c r="J23" s="114"/>
      <c r="K23" s="114"/>
      <c r="L23" s="292">
        <v>0</v>
      </c>
      <c r="M23" s="292">
        <v>0</v>
      </c>
      <c r="N23" s="20">
        <f t="shared" si="2"/>
        <v>0</v>
      </c>
      <c r="O23" s="21"/>
      <c r="P23" s="21">
        <f t="shared" si="1"/>
        <v>0</v>
      </c>
      <c r="Q23" s="268" t="e">
        <f>IF(#REF!&lt;&gt;"B","",P23-M23)</f>
        <v>#REF!</v>
      </c>
      <c r="R23" s="124"/>
      <c r="S23" s="267"/>
      <c r="U23" s="167"/>
      <c r="V23" s="108"/>
      <c r="W23" s="167"/>
      <c r="X23" s="108"/>
      <c r="Z23" s="295">
        <v>500</v>
      </c>
    </row>
    <row r="24" spans="1:26">
      <c r="A24" s="254">
        <v>16</v>
      </c>
      <c r="B24" s="288"/>
      <c r="C24" s="289"/>
      <c r="D24" s="289"/>
      <c r="E24" s="290"/>
      <c r="F24" s="289"/>
      <c r="G24" s="289"/>
      <c r="H24" s="289"/>
      <c r="I24" s="291"/>
      <c r="J24" s="114"/>
      <c r="K24" s="114"/>
      <c r="L24" s="292">
        <v>0</v>
      </c>
      <c r="M24" s="292">
        <v>0</v>
      </c>
      <c r="N24" s="20">
        <f t="shared" si="2"/>
        <v>0</v>
      </c>
      <c r="O24" s="21"/>
      <c r="P24" s="21">
        <f t="shared" si="1"/>
        <v>0</v>
      </c>
      <c r="Q24" s="268" t="e">
        <f>IF(#REF!&lt;&gt;"B","",P24-M24)</f>
        <v>#REF!</v>
      </c>
      <c r="R24" s="124"/>
      <c r="S24" s="267"/>
      <c r="U24" s="167"/>
      <c r="V24" s="108"/>
      <c r="W24" s="167"/>
      <c r="X24" s="108"/>
      <c r="Z24" s="295">
        <v>500</v>
      </c>
    </row>
    <row r="25" spans="1:26">
      <c r="A25" s="254">
        <v>17</v>
      </c>
      <c r="B25" s="288"/>
      <c r="C25" s="289"/>
      <c r="D25" s="289"/>
      <c r="E25" s="290"/>
      <c r="F25" s="289"/>
      <c r="G25" s="289"/>
      <c r="H25" s="289"/>
      <c r="I25" s="291"/>
      <c r="J25" s="114"/>
      <c r="K25" s="114"/>
      <c r="L25" s="292">
        <v>0</v>
      </c>
      <c r="M25" s="292">
        <v>0</v>
      </c>
      <c r="N25" s="20">
        <f t="shared" si="2"/>
        <v>0</v>
      </c>
      <c r="O25" s="21"/>
      <c r="P25" s="21">
        <f t="shared" si="1"/>
        <v>0</v>
      </c>
      <c r="Q25" s="268" t="e">
        <f>IF(#REF!&lt;&gt;"B","",P25-M25)</f>
        <v>#REF!</v>
      </c>
      <c r="R25" s="124"/>
      <c r="S25" s="267"/>
      <c r="U25" s="167"/>
      <c r="V25" s="108"/>
      <c r="W25" s="167"/>
      <c r="X25" s="108"/>
      <c r="Z25" s="295">
        <v>100</v>
      </c>
    </row>
    <row r="26" spans="1:26">
      <c r="A26" s="254">
        <v>18</v>
      </c>
      <c r="B26" s="288"/>
      <c r="C26" s="289"/>
      <c r="D26" s="289"/>
      <c r="E26" s="290"/>
      <c r="F26" s="289"/>
      <c r="G26" s="289"/>
      <c r="H26" s="289"/>
      <c r="I26" s="291"/>
      <c r="J26" s="114"/>
      <c r="K26" s="114"/>
      <c r="L26" s="292">
        <v>0</v>
      </c>
      <c r="M26" s="292">
        <v>0</v>
      </c>
      <c r="N26" s="20">
        <f t="shared" si="2"/>
        <v>0</v>
      </c>
      <c r="O26" s="21"/>
      <c r="P26" s="21">
        <f t="shared" si="1"/>
        <v>0</v>
      </c>
      <c r="Q26" s="268" t="e">
        <f>IF(#REF!&lt;&gt;"B","",P26-M26)</f>
        <v>#REF!</v>
      </c>
      <c r="R26" s="124"/>
      <c r="S26" s="267"/>
      <c r="U26" s="167"/>
      <c r="V26" s="108"/>
      <c r="W26" s="167"/>
      <c r="X26" s="108"/>
      <c r="Z26" s="295">
        <v>100</v>
      </c>
    </row>
    <row r="27" spans="1:26">
      <c r="A27" s="254">
        <v>19</v>
      </c>
      <c r="B27" s="288"/>
      <c r="C27" s="289"/>
      <c r="D27" s="289"/>
      <c r="E27" s="290"/>
      <c r="F27" s="289"/>
      <c r="G27" s="289"/>
      <c r="H27" s="289"/>
      <c r="I27" s="291"/>
      <c r="J27" s="114"/>
      <c r="K27" s="114"/>
      <c r="L27" s="292">
        <v>0</v>
      </c>
      <c r="M27" s="292">
        <v>0</v>
      </c>
      <c r="N27" s="20">
        <f t="shared" si="2"/>
        <v>0</v>
      </c>
      <c r="O27" s="21"/>
      <c r="P27" s="21">
        <f t="shared" si="1"/>
        <v>0</v>
      </c>
      <c r="Q27" s="268" t="e">
        <f>IF(#REF!&lt;&gt;"B","",P27-M27)</f>
        <v>#REF!</v>
      </c>
      <c r="R27" s="124"/>
      <c r="S27" s="267"/>
      <c r="U27" s="167"/>
      <c r="V27" s="108"/>
      <c r="W27" s="167"/>
      <c r="X27" s="108"/>
      <c r="Z27" s="295">
        <v>50</v>
      </c>
    </row>
    <row r="28" spans="1:26">
      <c r="A28" s="254">
        <v>20</v>
      </c>
      <c r="B28" s="288"/>
      <c r="C28" s="289"/>
      <c r="D28" s="289"/>
      <c r="E28" s="290"/>
      <c r="F28" s="289"/>
      <c r="G28" s="289"/>
      <c r="H28" s="289"/>
      <c r="I28" s="291"/>
      <c r="J28" s="114"/>
      <c r="K28" s="114"/>
      <c r="L28" s="292">
        <v>0</v>
      </c>
      <c r="M28" s="292">
        <v>0</v>
      </c>
      <c r="N28" s="20">
        <f t="shared" si="2"/>
        <v>0</v>
      </c>
      <c r="O28" s="21"/>
      <c r="P28" s="21">
        <f t="shared" si="1"/>
        <v>0</v>
      </c>
      <c r="Q28" s="268" t="e">
        <f>IF(#REF!&lt;&gt;"B","",P28-M28)</f>
        <v>#REF!</v>
      </c>
      <c r="R28" s="124"/>
      <c r="S28" s="267"/>
      <c r="U28" s="167"/>
      <c r="V28" s="108"/>
      <c r="W28" s="167"/>
      <c r="X28" s="108"/>
      <c r="Z28" s="295">
        <v>50</v>
      </c>
    </row>
    <row r="29" spans="1:26">
      <c r="A29" s="254">
        <v>22</v>
      </c>
      <c r="B29" s="288"/>
      <c r="C29" s="289"/>
      <c r="D29" s="289"/>
      <c r="E29" s="290"/>
      <c r="F29" s="289"/>
      <c r="G29" s="289"/>
      <c r="H29" s="289"/>
      <c r="I29" s="291"/>
      <c r="J29" s="114"/>
      <c r="K29" s="114"/>
      <c r="L29" s="292">
        <v>0</v>
      </c>
      <c r="M29" s="292">
        <v>0</v>
      </c>
      <c r="N29" s="20">
        <f t="shared" si="2"/>
        <v>0</v>
      </c>
      <c r="O29" s="21"/>
      <c r="P29" s="21">
        <f t="shared" si="1"/>
        <v>0</v>
      </c>
      <c r="Q29" s="268" t="e">
        <f>IF(#REF!&lt;&gt;"B","",P29-M29)</f>
        <v>#REF!</v>
      </c>
      <c r="R29" s="124"/>
      <c r="S29" s="267"/>
      <c r="U29" s="167"/>
      <c r="V29" s="108"/>
      <c r="W29" s="167"/>
      <c r="X29" s="108"/>
      <c r="Z29" s="295">
        <v>500</v>
      </c>
    </row>
    <row r="30" spans="1:26">
      <c r="A30" s="254">
        <v>23</v>
      </c>
      <c r="B30" s="288"/>
      <c r="C30" s="289"/>
      <c r="D30" s="289"/>
      <c r="E30" s="290"/>
      <c r="F30" s="289"/>
      <c r="G30" s="289"/>
      <c r="H30" s="289"/>
      <c r="I30" s="291"/>
      <c r="J30" s="114"/>
      <c r="K30" s="114"/>
      <c r="L30" s="292">
        <v>0</v>
      </c>
      <c r="M30" s="292">
        <v>0</v>
      </c>
      <c r="N30" s="20">
        <f t="shared" si="2"/>
        <v>0</v>
      </c>
      <c r="O30" s="21"/>
      <c r="P30" s="21">
        <f t="shared" si="1"/>
        <v>0</v>
      </c>
      <c r="Q30" s="268" t="e">
        <f>IF(#REF!&lt;&gt;"B","",P30-M30)</f>
        <v>#REF!</v>
      </c>
      <c r="R30" s="124"/>
      <c r="S30" s="267"/>
      <c r="U30" s="167"/>
      <c r="V30" s="108"/>
      <c r="W30" s="167"/>
      <c r="X30" s="108"/>
      <c r="Z30" s="295">
        <v>100</v>
      </c>
    </row>
    <row r="31" spans="1:26">
      <c r="A31" s="254">
        <v>24</v>
      </c>
      <c r="B31" s="288"/>
      <c r="C31" s="289"/>
      <c r="D31" s="289"/>
      <c r="E31" s="290"/>
      <c r="F31" s="289"/>
      <c r="G31" s="289"/>
      <c r="H31" s="289"/>
      <c r="I31" s="291"/>
      <c r="J31" s="114"/>
      <c r="K31" s="114"/>
      <c r="L31" s="292">
        <v>0</v>
      </c>
      <c r="M31" s="292">
        <v>0</v>
      </c>
      <c r="N31" s="20">
        <f t="shared" si="2"/>
        <v>0</v>
      </c>
      <c r="O31" s="21"/>
      <c r="P31" s="21">
        <f t="shared" si="1"/>
        <v>0</v>
      </c>
      <c r="Q31" s="268" t="e">
        <f>IF(#REF!&lt;&gt;"B","",P31-M31)</f>
        <v>#REF!</v>
      </c>
      <c r="R31" s="124"/>
      <c r="S31" s="267"/>
      <c r="U31" s="167"/>
      <c r="V31" s="108"/>
      <c r="W31" s="167"/>
      <c r="X31" s="108"/>
      <c r="Z31" s="295">
        <v>100</v>
      </c>
    </row>
    <row r="32" spans="1:26">
      <c r="A32" s="254">
        <v>25</v>
      </c>
      <c r="B32" s="288"/>
      <c r="C32" s="289"/>
      <c r="D32" s="289"/>
      <c r="E32" s="290"/>
      <c r="F32" s="289"/>
      <c r="G32" s="289"/>
      <c r="H32" s="289"/>
      <c r="I32" s="291"/>
      <c r="J32" s="114"/>
      <c r="K32" s="114"/>
      <c r="L32" s="292">
        <v>0</v>
      </c>
      <c r="M32" s="292">
        <v>0</v>
      </c>
      <c r="N32" s="20">
        <f t="shared" si="2"/>
        <v>0</v>
      </c>
      <c r="O32" s="21"/>
      <c r="P32" s="21">
        <f t="shared" si="1"/>
        <v>0</v>
      </c>
      <c r="Q32" s="268" t="e">
        <f>IF(#REF!&lt;&gt;"B","",P32-M32)</f>
        <v>#REF!</v>
      </c>
      <c r="R32" s="124"/>
      <c r="S32" s="267"/>
      <c r="U32" s="167"/>
      <c r="V32" s="108"/>
      <c r="W32" s="167"/>
      <c r="X32" s="108"/>
      <c r="Z32" s="295">
        <v>500</v>
      </c>
    </row>
    <row r="33" spans="1:26">
      <c r="A33" s="254">
        <v>26</v>
      </c>
      <c r="B33" s="288"/>
      <c r="C33" s="289"/>
      <c r="D33" s="289"/>
      <c r="E33" s="290"/>
      <c r="F33" s="289"/>
      <c r="G33" s="289"/>
      <c r="H33" s="289"/>
      <c r="I33" s="291"/>
      <c r="J33" s="114"/>
      <c r="K33" s="114"/>
      <c r="L33" s="292">
        <v>0</v>
      </c>
      <c r="M33" s="292">
        <v>0</v>
      </c>
      <c r="N33" s="20">
        <f t="shared" si="2"/>
        <v>0</v>
      </c>
      <c r="O33" s="21"/>
      <c r="P33" s="21">
        <f t="shared" si="1"/>
        <v>0</v>
      </c>
      <c r="Q33" s="268" t="e">
        <f>IF(#REF!&lt;&gt;"B","",P33-M33)</f>
        <v>#REF!</v>
      </c>
      <c r="R33" s="124"/>
      <c r="S33" s="267"/>
      <c r="U33" s="167"/>
      <c r="V33" s="108"/>
      <c r="W33" s="167"/>
      <c r="X33" s="108"/>
      <c r="Z33" s="295">
        <v>500</v>
      </c>
    </row>
    <row r="34" spans="1:26">
      <c r="A34" s="254">
        <v>27</v>
      </c>
      <c r="B34" s="288"/>
      <c r="C34" s="289"/>
      <c r="D34" s="289"/>
      <c r="E34" s="290"/>
      <c r="F34" s="289"/>
      <c r="G34" s="289"/>
      <c r="H34" s="289"/>
      <c r="I34" s="291"/>
      <c r="J34" s="114"/>
      <c r="K34" s="114"/>
      <c r="L34" s="292">
        <v>0</v>
      </c>
      <c r="M34" s="292">
        <v>0</v>
      </c>
      <c r="N34" s="20">
        <f t="shared" si="2"/>
        <v>0</v>
      </c>
      <c r="O34" s="21"/>
      <c r="P34" s="21">
        <f t="shared" si="1"/>
        <v>0</v>
      </c>
      <c r="Q34" s="268" t="e">
        <f>IF(#REF!&lt;&gt;"B","",P34-M34)</f>
        <v>#REF!</v>
      </c>
      <c r="R34" s="124"/>
      <c r="S34" s="267"/>
      <c r="U34" s="167"/>
      <c r="V34" s="108"/>
      <c r="W34" s="167"/>
      <c r="X34" s="108"/>
      <c r="Z34" s="295">
        <v>200</v>
      </c>
    </row>
    <row r="35" spans="1:26">
      <c r="A35" s="254">
        <v>28</v>
      </c>
      <c r="B35" s="288"/>
      <c r="C35" s="289"/>
      <c r="D35" s="289"/>
      <c r="E35" s="290"/>
      <c r="F35" s="289"/>
      <c r="G35" s="289"/>
      <c r="H35" s="289"/>
      <c r="I35" s="291"/>
      <c r="J35" s="114"/>
      <c r="K35" s="114"/>
      <c r="L35" s="292">
        <v>0</v>
      </c>
      <c r="M35" s="292">
        <v>0</v>
      </c>
      <c r="N35" s="20">
        <f t="shared" si="2"/>
        <v>0</v>
      </c>
      <c r="O35" s="21"/>
      <c r="P35" s="21">
        <f t="shared" si="1"/>
        <v>0</v>
      </c>
      <c r="Q35" s="268" t="e">
        <f>IF(#REF!&lt;&gt;"B","",P35-M35)</f>
        <v>#REF!</v>
      </c>
      <c r="R35" s="124"/>
      <c r="S35" s="294"/>
      <c r="U35" s="167"/>
      <c r="V35" s="108"/>
      <c r="W35" s="167"/>
      <c r="X35" s="108"/>
      <c r="Z35" s="295">
        <v>500</v>
      </c>
    </row>
    <row r="36" spans="1:24">
      <c r="A36" s="88"/>
      <c r="B36" s="89"/>
      <c r="C36" s="153"/>
      <c r="D36" s="154"/>
      <c r="E36" s="154"/>
      <c r="F36" s="154"/>
      <c r="G36" s="93"/>
      <c r="H36" s="93"/>
      <c r="I36" s="93"/>
      <c r="J36" s="114"/>
      <c r="K36" s="114"/>
      <c r="L36" s="162"/>
      <c r="M36" s="122"/>
      <c r="N36" s="20"/>
      <c r="O36" s="21"/>
      <c r="P36" s="21"/>
      <c r="Q36" s="21"/>
      <c r="R36" s="124"/>
      <c r="S36" s="165"/>
      <c r="U36" s="167"/>
      <c r="V36" s="108"/>
      <c r="W36" s="167"/>
      <c r="X36" s="108"/>
    </row>
    <row r="37" spans="1:24">
      <c r="A37" s="118"/>
      <c r="B37" s="119"/>
      <c r="C37" s="119" t="s">
        <v>110</v>
      </c>
      <c r="D37" s="121"/>
      <c r="E37" s="121"/>
      <c r="F37" s="121"/>
      <c r="G37" s="121"/>
      <c r="H37" s="121"/>
      <c r="I37" s="121"/>
      <c r="J37" s="121"/>
      <c r="K37" s="121"/>
      <c r="L37" s="162">
        <f>ROUND(SUM(L8:L36),2)</f>
        <v>0</v>
      </c>
      <c r="M37" s="122">
        <f>ROUND(SUM(M8:M36),2)</f>
        <v>0</v>
      </c>
      <c r="N37" s="20" t="e">
        <f>IF(#REF!&lt;&gt;"B","",ROUND(SUM(N8:N36),2))</f>
        <v>#REF!</v>
      </c>
      <c r="O37" s="21"/>
      <c r="P37" s="21" t="e">
        <f>IF(#REF!&lt;&gt;"B","",ROUND(SUM(P8:P36),2))</f>
        <v>#REF!</v>
      </c>
      <c r="Q37" s="21" t="e">
        <f>IF(#REF!&lt;&gt;"B","",ROUND(SUM(Q8:Q36),2))</f>
        <v>#REF!</v>
      </c>
      <c r="R37" s="124" t="e">
        <f>IF(#REF!&lt;&gt;"B","",IF(M37=0,0,ROUND(Q37/ABS(M37),4)))</f>
        <v>#REF!</v>
      </c>
      <c r="S37" s="41"/>
      <c r="U37" s="167"/>
      <c r="V37" s="109"/>
      <c r="W37" s="167"/>
      <c r="X37" s="109"/>
    </row>
    <row r="38" spans="1:24">
      <c r="A38" s="123"/>
      <c r="B38" s="119"/>
      <c r="C38" s="119" t="s">
        <v>199</v>
      </c>
      <c r="D38" s="121"/>
      <c r="E38" s="121"/>
      <c r="F38" s="121"/>
      <c r="G38" s="121"/>
      <c r="H38" s="121"/>
      <c r="I38" s="121"/>
      <c r="J38" s="121"/>
      <c r="K38" s="121"/>
      <c r="L38" s="162"/>
      <c r="M38" s="122"/>
      <c r="N38" s="20"/>
      <c r="O38" s="21"/>
      <c r="P38" s="21"/>
      <c r="Q38" s="21" t="e">
        <f>IF(#REF!&lt;&gt;"B","",P38-M38)</f>
        <v>#REF!</v>
      </c>
      <c r="R38" s="124" t="e">
        <f>IF(#REF!&lt;&gt;"B","",IF(M38=0,0,ROUND(Q38/ABS(M38),4)))</f>
        <v>#REF!</v>
      </c>
      <c r="S38" s="61"/>
      <c r="U38" s="167"/>
      <c r="V38" s="109"/>
      <c r="W38" s="167"/>
      <c r="X38" s="109"/>
    </row>
    <row r="39" spans="1:24">
      <c r="A39" s="96"/>
      <c r="B39" s="155"/>
      <c r="C39" s="97" t="s">
        <v>110</v>
      </c>
      <c r="D39" s="98"/>
      <c r="E39" s="98"/>
      <c r="F39" s="98"/>
      <c r="G39" s="98"/>
      <c r="H39" s="98"/>
      <c r="I39" s="98"/>
      <c r="J39" s="98"/>
      <c r="K39" s="98"/>
      <c r="L39" s="163">
        <f>L37-L38</f>
        <v>0</v>
      </c>
      <c r="M39" s="99">
        <f>M37-M38</f>
        <v>0</v>
      </c>
      <c r="N39" s="31" t="e">
        <f>IF(#REF!&lt;&gt;"B","",N37-N38)</f>
        <v>#REF!</v>
      </c>
      <c r="O39" s="32"/>
      <c r="P39" s="32" t="e">
        <f>IF(#REF!&lt;&gt;"B","",P37-P38)</f>
        <v>#REF!</v>
      </c>
      <c r="Q39" s="32" t="e">
        <f>IF(#REF!&lt;&gt;"B","",Q37-Q38)</f>
        <v>#REF!</v>
      </c>
      <c r="R39" s="100" t="e">
        <f>IF(#REF!&lt;&gt;"B","",IF(M39=0,0,ROUND(Q39/ABS(M39),4)))</f>
        <v>#REF!</v>
      </c>
      <c r="S39" s="101"/>
      <c r="U39" s="168"/>
      <c r="V39" s="111" t="str">
        <f>IF(L39-U39=0,"OK","F")</f>
        <v>OK</v>
      </c>
      <c r="W39" s="168"/>
      <c r="X39" s="111" t="str">
        <f>IF(M39-W39=0,"OK","F")</f>
        <v>OK</v>
      </c>
    </row>
    <row r="40" spans="1:20">
      <c r="A40" s="34" t="e">
        <f>"被评估企业填表人："&amp;#REF!</f>
        <v>#REF!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33"/>
      <c r="O40" s="33"/>
      <c r="P40" s="33"/>
      <c r="Q40" s="33"/>
      <c r="R40" s="33"/>
      <c r="S40" s="47" t="e">
        <f>IF(#REF!="B","评估人员:"&amp;#REF!,"")</f>
        <v>#REF!</v>
      </c>
      <c r="T40" s="48"/>
    </row>
    <row r="41" spans="1:19">
      <c r="A41" s="34" t="e">
        <f>"填表日期："&amp;#REF!</f>
        <v>#REF!</v>
      </c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33"/>
      <c r="O41" s="33"/>
      <c r="P41" s="33"/>
      <c r="Q41" s="33"/>
      <c r="R41" s="33"/>
      <c r="S41" s="33"/>
    </row>
  </sheetData>
  <mergeCells count="36">
    <mergeCell ref="N5:S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N6:N7"/>
    <mergeCell ref="P6:P7"/>
    <mergeCell ref="Q6:Q7"/>
    <mergeCell ref="R6:R7"/>
    <mergeCell ref="S6:S7"/>
    <mergeCell ref="S9:S35"/>
    <mergeCell ref="Y6:Y7"/>
    <mergeCell ref="Z6:Z7"/>
    <mergeCell ref="AA6:AA7"/>
    <mergeCell ref="AB6:AB7"/>
    <mergeCell ref="AC6:AC7"/>
    <mergeCell ref="AD6:AD7"/>
    <mergeCell ref="AF6:AF7"/>
    <mergeCell ref="AG6:AG7"/>
    <mergeCell ref="AH6:AH7"/>
    <mergeCell ref="AI6:AI7"/>
    <mergeCell ref="AJ6:AJ7"/>
    <mergeCell ref="AK6:AK7"/>
    <mergeCell ref="AL6:AL7"/>
    <mergeCell ref="AM6:AM7"/>
    <mergeCell ref="AN6:AN7"/>
    <mergeCell ref="AA4:AB5"/>
    <mergeCell ref="AC4:AD5"/>
    <mergeCell ref="AI4:AN5"/>
  </mergeCells>
  <dataValidations count="3">
    <dataValidation type="list" allowBlank="1" showInputMessage="1" showErrorMessage="1" sqref="AO7">
      <formula1>" ,经济加工量,经济使用年限"</formula1>
    </dataValidation>
    <dataValidation type="list" allowBlank="1" showInputMessage="1" showErrorMessage="1" sqref="AP7">
      <formula1>" ,已加工量,已使用年限"</formula1>
    </dataValidation>
    <dataValidation type="list" allowBlank="1" showInputMessage="1" showErrorMessage="1" sqref="AR7">
      <formula1>" ,工作量成新率%,年限成新率%"</formula1>
    </dataValidation>
  </dataValidations>
  <printOptions horizontalCentered="1"/>
  <pageMargins left="0.751388888888889" right="0.751388888888889" top="1" bottom="1" header="0.5" footer="0.5"/>
  <pageSetup paperSize="9" scale="83" orientation="landscape" blackAndWhite="1"/>
  <headerFooter/>
  <colBreaks count="1" manualBreakCount="1">
    <brk id="19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15"/>
  <sheetViews>
    <sheetView view="pageBreakPreview" zoomScaleNormal="100" workbookViewId="0">
      <selection activeCell="C9" sqref="C9:K9"/>
    </sheetView>
  </sheetViews>
  <sheetFormatPr defaultColWidth="9" defaultRowHeight="14"/>
  <cols>
    <col min="1" max="1" width="5" customWidth="1"/>
    <col min="2" max="2" width="5.625" hidden="1" customWidth="1"/>
    <col min="3" max="3" width="19.125" customWidth="1"/>
    <col min="4" max="4" width="12.75" customWidth="1"/>
    <col min="5" max="5" width="29" hidden="1" customWidth="1"/>
    <col min="6" max="6" width="6.25" customWidth="1"/>
    <col min="7" max="7" width="5.625" customWidth="1"/>
    <col min="8" max="8" width="8" customWidth="1"/>
    <col min="9" max="9" width="9.375" customWidth="1"/>
    <col min="10" max="11" width="7.625" customWidth="1"/>
    <col min="12" max="13" width="7.125" customWidth="1"/>
    <col min="14" max="14" width="9.75" hidden="1" customWidth="1"/>
    <col min="15" max="15" width="5.625" hidden="1" customWidth="1"/>
    <col min="16" max="16" width="9.75" customWidth="1"/>
    <col min="17" max="17" width="8.75" hidden="1" customWidth="1"/>
    <col min="18" max="18" width="7.625" hidden="1" customWidth="1"/>
    <col min="19" max="19" width="9" customWidth="1"/>
    <col min="21" max="21" width="9.625" customWidth="1"/>
    <col min="22" max="22" width="5.625" customWidth="1"/>
    <col min="23" max="23" width="9" customWidth="1"/>
    <col min="24" max="24" width="5.625" customWidth="1"/>
    <col min="25" max="25" width="21.5083333333333" customWidth="1"/>
    <col min="26" max="26" width="9.625" customWidth="1"/>
    <col min="27" max="27" width="8" customWidth="1"/>
    <col min="28" max="28" width="8.625" customWidth="1"/>
    <col min="29" max="31" width="9" customWidth="1"/>
    <col min="32" max="33" width="10.75" customWidth="1"/>
    <col min="34" max="34" width="11" customWidth="1"/>
    <col min="35" max="35" width="9" customWidth="1"/>
    <col min="36" max="36" width="10.875" customWidth="1"/>
    <col min="37" max="37" width="9" customWidth="1"/>
    <col min="38" max="38" width="6.875" customWidth="1"/>
    <col min="39" max="39" width="7.50833333333333" customWidth="1"/>
    <col min="40" max="40" width="6.875" customWidth="1"/>
    <col min="41" max="42" width="9" customWidth="1"/>
  </cols>
  <sheetData>
    <row r="1" ht="21" spans="1:19">
      <c r="A1" s="2" t="e">
        <f>目录!$C42</f>
        <v>#REF!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>
      <c r="A2" s="4" t="e">
        <f>封面!$D$13</f>
        <v>#REF!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36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6"/>
      <c r="R3" s="36"/>
      <c r="S3" s="36" t="e">
        <f>目录!$E42&amp;目录!$F42</f>
        <v>#REF!</v>
      </c>
      <c r="AJ3" s="276">
        <v>44135</v>
      </c>
    </row>
    <row r="4" spans="1:40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36" t="s">
        <v>94</v>
      </c>
      <c r="Y4" s="130"/>
      <c r="Z4" s="130"/>
      <c r="AA4" s="269" t="s">
        <v>201</v>
      </c>
      <c r="AB4" s="269"/>
      <c r="AC4" s="269" t="s">
        <v>202</v>
      </c>
      <c r="AD4" s="269"/>
      <c r="AE4" s="269"/>
      <c r="AF4" s="130"/>
      <c r="AG4" s="130"/>
      <c r="AH4" s="130"/>
      <c r="AI4" s="277" t="s">
        <v>203</v>
      </c>
      <c r="AJ4" s="278"/>
      <c r="AK4" s="278"/>
      <c r="AL4" s="278"/>
      <c r="AM4" s="278"/>
      <c r="AN4" s="279"/>
    </row>
    <row r="5" spans="1:40">
      <c r="A5" s="151" t="s">
        <v>95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6"/>
      <c r="N5" s="259" t="s">
        <v>96</v>
      </c>
      <c r="O5" s="260"/>
      <c r="P5" s="260"/>
      <c r="Q5" s="260"/>
      <c r="R5" s="260"/>
      <c r="S5" s="264"/>
      <c r="Y5" s="130"/>
      <c r="Z5" s="130"/>
      <c r="AA5" s="269"/>
      <c r="AB5" s="269"/>
      <c r="AC5" s="269"/>
      <c r="AD5" s="269"/>
      <c r="AE5" s="269"/>
      <c r="AF5" s="130"/>
      <c r="AG5" s="130"/>
      <c r="AH5" s="130"/>
      <c r="AI5" s="280"/>
      <c r="AJ5" s="281"/>
      <c r="AK5" s="281"/>
      <c r="AL5" s="281"/>
      <c r="AM5" s="281"/>
      <c r="AN5" s="282"/>
    </row>
    <row r="6" s="1" customFormat="1" ht="13" spans="1:40">
      <c r="A6" s="76" t="s">
        <v>176</v>
      </c>
      <c r="B6" s="77" t="s">
        <v>204</v>
      </c>
      <c r="C6" s="77" t="s">
        <v>205</v>
      </c>
      <c r="D6" s="77" t="s">
        <v>206</v>
      </c>
      <c r="E6" s="253" t="s">
        <v>207</v>
      </c>
      <c r="F6" s="253" t="s">
        <v>208</v>
      </c>
      <c r="G6" s="253" t="s">
        <v>209</v>
      </c>
      <c r="H6" s="253" t="s">
        <v>210</v>
      </c>
      <c r="I6" s="77" t="s">
        <v>265</v>
      </c>
      <c r="J6" s="161" t="s">
        <v>259</v>
      </c>
      <c r="K6" s="161" t="s">
        <v>260</v>
      </c>
      <c r="L6" s="245" t="s">
        <v>99</v>
      </c>
      <c r="M6" s="246"/>
      <c r="N6" s="79" t="s">
        <v>183</v>
      </c>
      <c r="O6" s="14" t="s">
        <v>184</v>
      </c>
      <c r="P6" s="80" t="s">
        <v>185</v>
      </c>
      <c r="Q6" s="161" t="s">
        <v>214</v>
      </c>
      <c r="R6" s="80" t="s">
        <v>102</v>
      </c>
      <c r="S6" s="81" t="s">
        <v>115</v>
      </c>
      <c r="U6" s="103" t="s">
        <v>103</v>
      </c>
      <c r="V6" s="103" t="s">
        <v>104</v>
      </c>
      <c r="W6" s="103" t="s">
        <v>103</v>
      </c>
      <c r="X6" s="265" t="s">
        <v>104</v>
      </c>
      <c r="Y6" s="270" t="s">
        <v>216</v>
      </c>
      <c r="Z6" s="270" t="s">
        <v>261</v>
      </c>
      <c r="AA6" s="271" t="s">
        <v>218</v>
      </c>
      <c r="AB6" s="269" t="s">
        <v>219</v>
      </c>
      <c r="AC6" s="271" t="s">
        <v>218</v>
      </c>
      <c r="AD6" s="271" t="s">
        <v>219</v>
      </c>
      <c r="AE6" s="271"/>
      <c r="AF6" s="272" t="s">
        <v>220</v>
      </c>
      <c r="AG6" s="283" t="s">
        <v>221</v>
      </c>
      <c r="AH6" s="272" t="s">
        <v>222</v>
      </c>
      <c r="AI6" s="272" t="s">
        <v>223</v>
      </c>
      <c r="AJ6" s="272" t="s">
        <v>224</v>
      </c>
      <c r="AK6" s="272" t="s">
        <v>225</v>
      </c>
      <c r="AL6" s="272" t="s">
        <v>226</v>
      </c>
      <c r="AM6" s="272" t="s">
        <v>227</v>
      </c>
      <c r="AN6" s="272" t="s">
        <v>228</v>
      </c>
    </row>
    <row r="7" s="1" customFormat="1" ht="13" spans="1:47">
      <c r="A7" s="82"/>
      <c r="B7" s="83"/>
      <c r="C7" s="83"/>
      <c r="D7" s="126"/>
      <c r="E7" s="83"/>
      <c r="F7" s="83"/>
      <c r="G7" s="83"/>
      <c r="H7" s="83"/>
      <c r="I7" s="126"/>
      <c r="J7" s="86"/>
      <c r="K7" s="86"/>
      <c r="L7" s="86" t="s">
        <v>188</v>
      </c>
      <c r="M7" s="247" t="s">
        <v>189</v>
      </c>
      <c r="N7" s="85"/>
      <c r="O7" s="86" t="s">
        <v>190</v>
      </c>
      <c r="P7" s="86"/>
      <c r="Q7" s="86"/>
      <c r="R7" s="86"/>
      <c r="S7" s="87"/>
      <c r="U7" s="104" t="s">
        <v>188</v>
      </c>
      <c r="V7" s="105"/>
      <c r="W7" s="104" t="s">
        <v>189</v>
      </c>
      <c r="X7" s="266"/>
      <c r="Y7" s="273"/>
      <c r="Z7" s="273"/>
      <c r="AA7" s="274"/>
      <c r="AB7" s="269"/>
      <c r="AC7" s="271"/>
      <c r="AD7" s="271"/>
      <c r="AE7" s="271"/>
      <c r="AF7" s="272"/>
      <c r="AG7" s="284"/>
      <c r="AH7" s="272"/>
      <c r="AI7" s="272"/>
      <c r="AJ7" s="272"/>
      <c r="AK7" s="272"/>
      <c r="AL7" s="272"/>
      <c r="AM7" s="272"/>
      <c r="AN7" s="272"/>
      <c r="AO7" s="285"/>
      <c r="AP7" s="285"/>
      <c r="AQ7" s="285"/>
      <c r="AR7" s="286"/>
      <c r="AS7" s="286"/>
      <c r="AT7" s="286"/>
      <c r="AU7" s="287"/>
    </row>
    <row r="8" ht="24.95" customHeight="1" spans="1:24">
      <c r="A8" s="254"/>
      <c r="B8" s="255"/>
      <c r="C8" s="256" t="s">
        <v>262</v>
      </c>
      <c r="D8" s="256"/>
      <c r="E8" s="257"/>
      <c r="F8" s="256"/>
      <c r="G8" s="256"/>
      <c r="H8" s="258"/>
      <c r="I8" s="261"/>
      <c r="J8" s="237"/>
      <c r="K8" s="237"/>
      <c r="L8" s="262">
        <v>0</v>
      </c>
      <c r="M8" s="262">
        <v>0</v>
      </c>
      <c r="N8" s="20"/>
      <c r="O8" s="21"/>
      <c r="P8" s="21"/>
      <c r="Q8" s="21"/>
      <c r="R8" s="124"/>
      <c r="S8" s="267"/>
      <c r="U8" s="167"/>
      <c r="V8" s="108"/>
      <c r="W8" s="167"/>
      <c r="X8" s="108"/>
    </row>
    <row r="9" spans="1:26">
      <c r="A9" s="254">
        <v>1</v>
      </c>
      <c r="B9" s="255"/>
      <c r="C9" s="258"/>
      <c r="D9" s="258"/>
      <c r="E9" s="257"/>
      <c r="F9" s="258"/>
      <c r="G9" s="258"/>
      <c r="H9" s="258"/>
      <c r="I9" s="263"/>
      <c r="J9" s="237"/>
      <c r="K9" s="237"/>
      <c r="L9" s="262">
        <v>0</v>
      </c>
      <c r="M9" s="262">
        <v>0</v>
      </c>
      <c r="N9" s="20">
        <f>ROUND(-Z12*I9,-2)</f>
        <v>0</v>
      </c>
      <c r="O9" s="21"/>
      <c r="P9" s="21">
        <f>N9</f>
        <v>0</v>
      </c>
      <c r="Q9" s="268" t="e">
        <f>IF(#REF!&lt;&gt;"B","",P9-M9)</f>
        <v>#REF!</v>
      </c>
      <c r="R9" s="124"/>
      <c r="S9" s="267"/>
      <c r="U9" s="167"/>
      <c r="V9" s="108"/>
      <c r="W9" s="167"/>
      <c r="X9" s="108"/>
      <c r="Y9" t="s">
        <v>266</v>
      </c>
      <c r="Z9" s="275">
        <v>2000</v>
      </c>
    </row>
    <row r="10" spans="1:26">
      <c r="A10" s="88"/>
      <c r="B10" s="89"/>
      <c r="C10" s="153"/>
      <c r="D10" s="154"/>
      <c r="E10" s="154"/>
      <c r="F10" s="154"/>
      <c r="G10" s="93"/>
      <c r="H10" s="93"/>
      <c r="I10" s="93"/>
      <c r="J10" s="114"/>
      <c r="K10" s="114"/>
      <c r="L10" s="162"/>
      <c r="M10" s="122"/>
      <c r="N10" s="20"/>
      <c r="O10" s="21"/>
      <c r="P10" s="21"/>
      <c r="Q10" s="21"/>
      <c r="R10" s="124"/>
      <c r="S10" s="165"/>
      <c r="U10" s="167"/>
      <c r="V10" s="108"/>
      <c r="W10" s="167"/>
      <c r="X10" s="108"/>
      <c r="Y10" t="s">
        <v>267</v>
      </c>
      <c r="Z10" s="275">
        <v>3000</v>
      </c>
    </row>
    <row r="11" spans="1:26">
      <c r="A11" s="118"/>
      <c r="B11" s="119"/>
      <c r="C11" s="119" t="s">
        <v>110</v>
      </c>
      <c r="D11" s="121"/>
      <c r="E11" s="121"/>
      <c r="F11" s="121"/>
      <c r="G11" s="121"/>
      <c r="H11" s="121"/>
      <c r="I11" s="121"/>
      <c r="J11" s="121"/>
      <c r="K11" s="121"/>
      <c r="L11" s="162">
        <f>ROUND(SUM(L8:L10),2)</f>
        <v>0</v>
      </c>
      <c r="M11" s="122">
        <f>ROUND(SUM(M8:M10),2)</f>
        <v>0</v>
      </c>
      <c r="N11" s="20" t="e">
        <f>IF(#REF!&lt;&gt;"B","",ROUND(SUM(N8:N10),2))</f>
        <v>#REF!</v>
      </c>
      <c r="O11" s="21"/>
      <c r="P11" s="21" t="e">
        <f>IF(#REF!&lt;&gt;"B","",ROUND(SUM(P8:P10),2))</f>
        <v>#REF!</v>
      </c>
      <c r="Q11" s="21" t="e">
        <f>IF(#REF!&lt;&gt;"B","",ROUND(SUM(Q8:Q10),2))</f>
        <v>#REF!</v>
      </c>
      <c r="R11" s="124" t="e">
        <f>IF(#REF!&lt;&gt;"B","",IF(M11=0,0,ROUND(Q11/ABS(M11),4)))</f>
        <v>#REF!</v>
      </c>
      <c r="S11" s="41"/>
      <c r="U11" s="167"/>
      <c r="V11" s="109"/>
      <c r="W11" s="167"/>
      <c r="X11" s="109"/>
      <c r="Y11" t="s">
        <v>268</v>
      </c>
      <c r="Z11" s="275">
        <v>3200</v>
      </c>
    </row>
    <row r="12" spans="1:26">
      <c r="A12" s="123"/>
      <c r="B12" s="119"/>
      <c r="C12" s="119" t="s">
        <v>199</v>
      </c>
      <c r="D12" s="121"/>
      <c r="E12" s="121"/>
      <c r="F12" s="121"/>
      <c r="G12" s="121"/>
      <c r="H12" s="121"/>
      <c r="I12" s="121"/>
      <c r="J12" s="121"/>
      <c r="K12" s="121"/>
      <c r="L12" s="162"/>
      <c r="M12" s="122"/>
      <c r="N12" s="20"/>
      <c r="O12" s="21"/>
      <c r="P12" s="21"/>
      <c r="Q12" s="21" t="e">
        <f>IF(#REF!&lt;&gt;"B","",P12-M12)</f>
        <v>#REF!</v>
      </c>
      <c r="R12" s="124" t="e">
        <f>IF(#REF!&lt;&gt;"B","",IF(M12=0,0,ROUND(Q12/ABS(M12),4)))</f>
        <v>#REF!</v>
      </c>
      <c r="S12" s="61"/>
      <c r="U12" s="167"/>
      <c r="V12" s="109"/>
      <c r="W12" s="167"/>
      <c r="X12" s="109"/>
      <c r="Z12" s="275">
        <f>AVERAGE(Z9:Z11)</f>
        <v>2733.33333333333</v>
      </c>
    </row>
    <row r="13" spans="1:24">
      <c r="A13" s="96"/>
      <c r="B13" s="155"/>
      <c r="C13" s="97" t="s">
        <v>110</v>
      </c>
      <c r="D13" s="98"/>
      <c r="E13" s="98"/>
      <c r="F13" s="98"/>
      <c r="G13" s="98"/>
      <c r="H13" s="98"/>
      <c r="I13" s="98"/>
      <c r="J13" s="98"/>
      <c r="K13" s="98"/>
      <c r="L13" s="163">
        <f>L11-L12</f>
        <v>0</v>
      </c>
      <c r="M13" s="99">
        <f>M11-M12</f>
        <v>0</v>
      </c>
      <c r="N13" s="31" t="e">
        <f>IF(#REF!&lt;&gt;"B","",N11-N12)</f>
        <v>#REF!</v>
      </c>
      <c r="O13" s="32"/>
      <c r="P13" s="32" t="e">
        <f>IF(#REF!&lt;&gt;"B","",P11-P12)</f>
        <v>#REF!</v>
      </c>
      <c r="Q13" s="32" t="e">
        <f>IF(#REF!&lt;&gt;"B","",Q11-Q12)</f>
        <v>#REF!</v>
      </c>
      <c r="R13" s="100" t="e">
        <f>IF(#REF!&lt;&gt;"B","",IF(M13=0,0,ROUND(Q13/ABS(M13),4)))</f>
        <v>#REF!</v>
      </c>
      <c r="S13" s="101"/>
      <c r="U13" s="168"/>
      <c r="V13" s="111" t="str">
        <f>IF(L13-U13=0,"OK","F")</f>
        <v>OK</v>
      </c>
      <c r="W13" s="168"/>
      <c r="X13" s="111" t="str">
        <f>IF(M13-W13=0,"OK","F")</f>
        <v>OK</v>
      </c>
    </row>
    <row r="14" spans="1:20">
      <c r="A14" s="34" t="e">
        <f>"被评估企业填表人："&amp;#REF!</f>
        <v>#REF!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33"/>
      <c r="O14" s="33"/>
      <c r="P14" s="33"/>
      <c r="Q14" s="33"/>
      <c r="R14" s="33"/>
      <c r="S14" s="47" t="e">
        <f>IF(#REF!="B","评估人员:"&amp;#REF!,"")</f>
        <v>#REF!</v>
      </c>
      <c r="T14" s="48"/>
    </row>
    <row r="15" spans="1:19">
      <c r="A15" s="34" t="e">
        <f>"填表日期："&amp;#REF!</f>
        <v>#REF!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33"/>
      <c r="O15" s="33"/>
      <c r="P15" s="33"/>
      <c r="Q15" s="33"/>
      <c r="R15" s="33"/>
      <c r="S15" s="33"/>
    </row>
  </sheetData>
  <mergeCells count="35">
    <mergeCell ref="N5:S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N6:N7"/>
    <mergeCell ref="P6:P7"/>
    <mergeCell ref="Q6:Q7"/>
    <mergeCell ref="R6:R7"/>
    <mergeCell ref="S6:S7"/>
    <mergeCell ref="Y6:Y7"/>
    <mergeCell ref="Z6:Z7"/>
    <mergeCell ref="AA6:AA7"/>
    <mergeCell ref="AB6:AB7"/>
    <mergeCell ref="AC6:AC7"/>
    <mergeCell ref="AD6:AD7"/>
    <mergeCell ref="AF6:AF7"/>
    <mergeCell ref="AG6:AG7"/>
    <mergeCell ref="AH6:AH7"/>
    <mergeCell ref="AI6:AI7"/>
    <mergeCell ref="AJ6:AJ7"/>
    <mergeCell ref="AK6:AK7"/>
    <mergeCell ref="AL6:AL7"/>
    <mergeCell ref="AM6:AM7"/>
    <mergeCell ref="AN6:AN7"/>
    <mergeCell ref="AA4:AB5"/>
    <mergeCell ref="AC4:AD5"/>
    <mergeCell ref="AI4:AN5"/>
  </mergeCells>
  <dataValidations count="3">
    <dataValidation type="list" allowBlank="1" showInputMessage="1" showErrorMessage="1" sqref="AO7">
      <formula1>" ,经济加工量,经济使用年限"</formula1>
    </dataValidation>
    <dataValidation type="list" allowBlank="1" showInputMessage="1" showErrorMessage="1" sqref="AP7">
      <formula1>" ,已加工量,已使用年限"</formula1>
    </dataValidation>
    <dataValidation type="list" allowBlank="1" showInputMessage="1" showErrorMessage="1" sqref="AR7">
      <formula1>" ,工作量成新率%,年限成新率%"</formula1>
    </dataValidation>
  </dataValidations>
  <pageMargins left="0.751388888888889" right="0.751388888888889" top="1" bottom="1" header="0.5" footer="0.5"/>
  <pageSetup paperSize="9" scale="93" orientation="landscape"/>
  <headerFooter/>
  <colBreaks count="1" manualBreakCount="1">
    <brk id="19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R34"/>
  <sheetViews>
    <sheetView showGridLines="0" zoomScale="80" zoomScaleNormal="80" workbookViewId="0">
      <pane xSplit="3" ySplit="7" topLeftCell="D8" activePane="bottomRight" state="frozen"/>
      <selection/>
      <selection pane="topRight"/>
      <selection pane="bottomLeft"/>
      <selection pane="bottomRight" activeCell="K16" sqref="K16"/>
    </sheetView>
  </sheetViews>
  <sheetFormatPr defaultColWidth="8.625" defaultRowHeight="14"/>
  <cols>
    <col min="1" max="1" width="5" customWidth="1"/>
    <col min="2" max="2" width="5.625" customWidth="1"/>
    <col min="3" max="3" width="14.375" customWidth="1"/>
    <col min="4" max="4" width="11.25" customWidth="1"/>
    <col min="5" max="5" width="9" customWidth="1"/>
    <col min="6" max="7" width="3.625" customWidth="1"/>
    <col min="8" max="9" width="5.625" customWidth="1"/>
    <col min="10" max="10" width="7.375" customWidth="1"/>
    <col min="11" max="11" width="9.75" customWidth="1"/>
    <col min="12" max="12" width="10.875" customWidth="1"/>
    <col min="13" max="13" width="9.75" customWidth="1"/>
    <col min="14" max="14" width="5.625" customWidth="1"/>
    <col min="15" max="15" width="9.75" customWidth="1"/>
    <col min="16" max="16" width="8.75" customWidth="1"/>
    <col min="17" max="17" width="7.625" customWidth="1"/>
    <col min="20" max="20" width="9.625" customWidth="1"/>
    <col min="21" max="21" width="5.625" customWidth="1"/>
    <col min="22" max="22" width="10.75" customWidth="1"/>
    <col min="23" max="23" width="5.625" customWidth="1"/>
    <col min="31" max="31" width="9.50833333333333" customWidth="1"/>
    <col min="43" max="43" width="10.875" customWidth="1"/>
  </cols>
  <sheetData>
    <row r="1" ht="21" spans="1:18">
      <c r="A1" s="2" t="e">
        <f>目录!$C43</f>
        <v>#REF!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8">
      <c r="A2" s="4" t="e">
        <f>封面!$D$13</f>
        <v>#REF!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AB2" s="103" t="s">
        <v>269</v>
      </c>
    </row>
    <row r="3" spans="1:2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36"/>
      <c r="Q3" s="36"/>
      <c r="R3" s="36" t="e">
        <f>目录!$E43&amp;目录!$F43</f>
        <v>#REF!</v>
      </c>
      <c r="AB3" s="103" t="s">
        <v>270</v>
      </c>
    </row>
    <row r="4" spans="1:18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36" t="s">
        <v>94</v>
      </c>
    </row>
    <row r="5" spans="1:43">
      <c r="A5" s="157" t="s">
        <v>95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64"/>
      <c r="M5" s="157" t="s">
        <v>96</v>
      </c>
      <c r="N5" s="158"/>
      <c r="O5" s="158"/>
      <c r="P5" s="158"/>
      <c r="Q5" s="158"/>
      <c r="R5" s="164"/>
      <c r="AE5" s="249">
        <f>'4.8.2.3电子设备'!AB5</f>
        <v>44074</v>
      </c>
      <c r="AP5" s="1"/>
      <c r="AQ5" s="1"/>
    </row>
    <row r="6" s="1" customFormat="1" ht="13" spans="1:44">
      <c r="A6" s="177" t="s">
        <v>176</v>
      </c>
      <c r="B6" s="161" t="s">
        <v>271</v>
      </c>
      <c r="C6" s="161" t="s">
        <v>272</v>
      </c>
      <c r="D6" s="161" t="s">
        <v>206</v>
      </c>
      <c r="E6" s="161" t="s">
        <v>207</v>
      </c>
      <c r="F6" s="161" t="s">
        <v>208</v>
      </c>
      <c r="G6" s="161" t="s">
        <v>209</v>
      </c>
      <c r="H6" s="161" t="s">
        <v>259</v>
      </c>
      <c r="I6" s="161" t="s">
        <v>260</v>
      </c>
      <c r="J6" s="161" t="s">
        <v>273</v>
      </c>
      <c r="K6" s="245" t="s">
        <v>99</v>
      </c>
      <c r="L6" s="246"/>
      <c r="M6" s="79" t="s">
        <v>183</v>
      </c>
      <c r="N6" s="14" t="s">
        <v>184</v>
      </c>
      <c r="O6" s="80" t="s">
        <v>185</v>
      </c>
      <c r="P6" s="161" t="s">
        <v>214</v>
      </c>
      <c r="Q6" s="80" t="s">
        <v>102</v>
      </c>
      <c r="R6" s="81" t="s">
        <v>115</v>
      </c>
      <c r="T6" s="103" t="s">
        <v>103</v>
      </c>
      <c r="U6" s="103" t="s">
        <v>104</v>
      </c>
      <c r="V6" s="103" t="s">
        <v>103</v>
      </c>
      <c r="W6" s="103" t="s">
        <v>104</v>
      </c>
      <c r="X6" s="5"/>
      <c r="Y6" s="103" t="s">
        <v>274</v>
      </c>
      <c r="Z6" s="103" t="s">
        <v>275</v>
      </c>
      <c r="AA6" s="103" t="s">
        <v>276</v>
      </c>
      <c r="AB6" s="103" t="s">
        <v>277</v>
      </c>
      <c r="AC6" s="103" t="s">
        <v>278</v>
      </c>
      <c r="AD6" s="103" t="s">
        <v>279</v>
      </c>
      <c r="AE6" s="103" t="s">
        <v>280</v>
      </c>
      <c r="AF6" s="103" t="s">
        <v>281</v>
      </c>
      <c r="AG6" s="103" t="s">
        <v>282</v>
      </c>
      <c r="AH6" s="103" t="s">
        <v>283</v>
      </c>
      <c r="AI6" s="103" t="s">
        <v>284</v>
      </c>
      <c r="AJ6" s="103" t="s">
        <v>285</v>
      </c>
      <c r="AK6" s="103" t="s">
        <v>286</v>
      </c>
      <c r="AL6" s="103" t="s">
        <v>287</v>
      </c>
      <c r="AM6" s="103"/>
      <c r="AN6" s="103"/>
      <c r="AO6" s="103"/>
      <c r="AP6" s="103" t="s">
        <v>277</v>
      </c>
      <c r="AQ6" s="103" t="s">
        <v>288</v>
      </c>
      <c r="AR6" s="103" t="s">
        <v>289</v>
      </c>
    </row>
    <row r="7" s="1" customFormat="1" ht="13" spans="1:44">
      <c r="A7" s="179"/>
      <c r="B7" s="86"/>
      <c r="C7" s="86"/>
      <c r="D7" s="231"/>
      <c r="E7" s="231"/>
      <c r="F7" s="231"/>
      <c r="G7" s="231"/>
      <c r="H7" s="86"/>
      <c r="I7" s="86"/>
      <c r="J7" s="231"/>
      <c r="K7" s="86" t="s">
        <v>188</v>
      </c>
      <c r="L7" s="247" t="s">
        <v>189</v>
      </c>
      <c r="M7" s="85"/>
      <c r="N7" s="86" t="s">
        <v>190</v>
      </c>
      <c r="O7" s="86"/>
      <c r="P7" s="86"/>
      <c r="Q7" s="86"/>
      <c r="R7" s="87"/>
      <c r="T7" s="248" t="s">
        <v>188</v>
      </c>
      <c r="U7" s="105"/>
      <c r="V7" s="248" t="s">
        <v>189</v>
      </c>
      <c r="W7" s="105"/>
      <c r="X7" s="5"/>
      <c r="Y7" s="103" t="s">
        <v>290</v>
      </c>
      <c r="Z7" s="103" t="s">
        <v>291</v>
      </c>
      <c r="AA7" s="103" t="s">
        <v>292</v>
      </c>
      <c r="AB7" s="103" t="s">
        <v>293</v>
      </c>
      <c r="AC7" s="103" t="s">
        <v>294</v>
      </c>
      <c r="AD7" s="103" t="s">
        <v>281</v>
      </c>
      <c r="AE7" s="103" t="s">
        <v>281</v>
      </c>
      <c r="AF7" s="103" t="s">
        <v>203</v>
      </c>
      <c r="AG7" s="103" t="s">
        <v>283</v>
      </c>
      <c r="AH7" s="103" t="s">
        <v>203</v>
      </c>
      <c r="AI7" s="103" t="s">
        <v>203</v>
      </c>
      <c r="AJ7" s="103" t="s">
        <v>295</v>
      </c>
      <c r="AK7" s="103" t="s">
        <v>203</v>
      </c>
      <c r="AL7" s="103" t="s">
        <v>296</v>
      </c>
      <c r="AM7" s="103" t="s">
        <v>297</v>
      </c>
      <c r="AN7" s="103" t="s">
        <v>298</v>
      </c>
      <c r="AO7" s="103" t="s">
        <v>299</v>
      </c>
      <c r="AP7" s="103" t="s">
        <v>188</v>
      </c>
      <c r="AQ7" s="103" t="s">
        <v>300</v>
      </c>
      <c r="AR7" s="103" t="s">
        <v>301</v>
      </c>
    </row>
    <row r="8" spans="1:42">
      <c r="A8" s="232">
        <v>1</v>
      </c>
      <c r="B8" s="233"/>
      <c r="C8" s="234"/>
      <c r="D8" s="235"/>
      <c r="E8" s="235"/>
      <c r="F8" s="235"/>
      <c r="G8" s="236"/>
      <c r="H8" s="237"/>
      <c r="I8" s="237"/>
      <c r="J8" s="236"/>
      <c r="K8" s="21"/>
      <c r="L8" s="92"/>
      <c r="M8" s="20"/>
      <c r="N8" s="206"/>
      <c r="O8" s="21"/>
      <c r="P8" s="21"/>
      <c r="Q8" s="124" t="e">
        <f>IF(#REF!&lt;&gt;"B","",IF(L8=0,0,ROUND(P8/ABS(L8),4)))</f>
        <v>#REF!</v>
      </c>
      <c r="R8" s="165"/>
      <c r="T8" s="166"/>
      <c r="U8" s="107"/>
      <c r="V8" s="166"/>
      <c r="W8" s="107"/>
      <c r="AD8" s="250">
        <v>15</v>
      </c>
      <c r="AE8" s="251">
        <f>(AE5-I8)/365</f>
        <v>120.750684931507</v>
      </c>
      <c r="AF8" s="250">
        <f>ROUND((AD8-AE8)/AD8*100,0)</f>
        <v>-705</v>
      </c>
      <c r="AG8" s="250">
        <f>50*10000</f>
        <v>500000</v>
      </c>
      <c r="AH8" s="250">
        <f>(AG8-J8)/AG8*100</f>
        <v>100</v>
      </c>
      <c r="AI8" s="250">
        <f>MIN(AF8,AH8)</f>
        <v>-705</v>
      </c>
      <c r="AJ8" s="250">
        <v>0</v>
      </c>
      <c r="AK8" s="250">
        <f>AI8+AJ8</f>
        <v>-705</v>
      </c>
      <c r="AL8" s="250"/>
      <c r="AM8" s="250">
        <f>AL8/1.13*10%</f>
        <v>0</v>
      </c>
      <c r="AN8" s="250">
        <v>300</v>
      </c>
      <c r="AO8" s="250">
        <f>ROUND(SUM(AL8:AN8),-2)</f>
        <v>300</v>
      </c>
      <c r="AP8" s="252">
        <f>AO8</f>
        <v>300</v>
      </c>
    </row>
    <row r="9" spans="1:23">
      <c r="A9" s="232">
        <f>A8+1</f>
        <v>2</v>
      </c>
      <c r="B9" s="233"/>
      <c r="C9" s="234"/>
      <c r="D9" s="235"/>
      <c r="E9" s="235"/>
      <c r="F9" s="235"/>
      <c r="G9" s="236"/>
      <c r="H9" s="237"/>
      <c r="I9" s="237"/>
      <c r="J9" s="236"/>
      <c r="K9" s="21"/>
      <c r="L9" s="92"/>
      <c r="M9" s="20"/>
      <c r="N9" s="206"/>
      <c r="O9" s="21"/>
      <c r="P9" s="21" t="e">
        <f>IF(#REF!&lt;&gt;"B","",O9-L9)</f>
        <v>#REF!</v>
      </c>
      <c r="Q9" s="124" t="e">
        <f>IF(#REF!&lt;&gt;"B","",IF(L9=0,0,ROUND(P9/ABS(L9),4)))</f>
        <v>#REF!</v>
      </c>
      <c r="R9" s="165"/>
      <c r="T9" s="167"/>
      <c r="U9" s="108"/>
      <c r="V9" s="167"/>
      <c r="W9" s="108"/>
    </row>
    <row r="10" spans="1:23">
      <c r="A10" s="232">
        <f t="shared" ref="A10:A27" si="0">A9+1</f>
        <v>3</v>
      </c>
      <c r="B10" s="233"/>
      <c r="C10" s="234"/>
      <c r="D10" s="235"/>
      <c r="E10" s="235"/>
      <c r="F10" s="235"/>
      <c r="G10" s="236"/>
      <c r="H10" s="237"/>
      <c r="I10" s="237"/>
      <c r="J10" s="236"/>
      <c r="K10" s="21"/>
      <c r="L10" s="92"/>
      <c r="M10" s="20"/>
      <c r="N10" s="206"/>
      <c r="O10" s="21"/>
      <c r="P10" s="21"/>
      <c r="Q10" s="124"/>
      <c r="R10" s="165"/>
      <c r="T10" s="167"/>
      <c r="U10" s="108"/>
      <c r="V10" s="167"/>
      <c r="W10" s="108"/>
    </row>
    <row r="11" spans="1:23">
      <c r="A11" s="232">
        <f t="shared" si="0"/>
        <v>4</v>
      </c>
      <c r="B11" s="233"/>
      <c r="C11" s="234"/>
      <c r="D11" s="235"/>
      <c r="E11" s="235"/>
      <c r="F11" s="235"/>
      <c r="G11" s="236"/>
      <c r="H11" s="237"/>
      <c r="I11" s="237"/>
      <c r="J11" s="236"/>
      <c r="K11" s="21"/>
      <c r="L11" s="92"/>
      <c r="M11" s="20"/>
      <c r="N11" s="206"/>
      <c r="O11" s="21"/>
      <c r="P11" s="21"/>
      <c r="Q11" s="124"/>
      <c r="R11" s="165"/>
      <c r="T11" s="167"/>
      <c r="U11" s="108"/>
      <c r="V11" s="167"/>
      <c r="W11" s="108"/>
    </row>
    <row r="12" spans="1:23">
      <c r="A12" s="232">
        <f t="shared" si="0"/>
        <v>5</v>
      </c>
      <c r="B12" s="233"/>
      <c r="C12" s="234"/>
      <c r="D12" s="235"/>
      <c r="E12" s="235"/>
      <c r="F12" s="235"/>
      <c r="G12" s="236"/>
      <c r="H12" s="237"/>
      <c r="I12" s="237"/>
      <c r="J12" s="236"/>
      <c r="K12" s="21"/>
      <c r="L12" s="92"/>
      <c r="M12" s="20"/>
      <c r="N12" s="206"/>
      <c r="O12" s="21"/>
      <c r="P12" s="21"/>
      <c r="Q12" s="124"/>
      <c r="R12" s="165"/>
      <c r="T12" s="167"/>
      <c r="U12" s="108"/>
      <c r="V12" s="167"/>
      <c r="W12" s="108"/>
    </row>
    <row r="13" spans="1:23">
      <c r="A13" s="232">
        <f t="shared" si="0"/>
        <v>6</v>
      </c>
      <c r="B13" s="233"/>
      <c r="C13" s="234"/>
      <c r="D13" s="235"/>
      <c r="E13" s="235"/>
      <c r="F13" s="235"/>
      <c r="G13" s="236"/>
      <c r="H13" s="237"/>
      <c r="I13" s="237"/>
      <c r="J13" s="236"/>
      <c r="K13" s="21"/>
      <c r="L13" s="92"/>
      <c r="M13" s="20"/>
      <c r="N13" s="206"/>
      <c r="O13" s="21"/>
      <c r="P13" s="21"/>
      <c r="Q13" s="124"/>
      <c r="R13" s="165"/>
      <c r="T13" s="167"/>
      <c r="U13" s="108"/>
      <c r="V13" s="167"/>
      <c r="W13" s="108"/>
    </row>
    <row r="14" spans="1:23">
      <c r="A14" s="232">
        <f t="shared" si="0"/>
        <v>7</v>
      </c>
      <c r="B14" s="233"/>
      <c r="C14" s="234"/>
      <c r="D14" s="235"/>
      <c r="E14" s="235"/>
      <c r="F14" s="235"/>
      <c r="G14" s="236"/>
      <c r="H14" s="237"/>
      <c r="I14" s="237"/>
      <c r="J14" s="236"/>
      <c r="K14" s="21"/>
      <c r="L14" s="92"/>
      <c r="M14" s="20"/>
      <c r="N14" s="206"/>
      <c r="O14" s="21"/>
      <c r="P14" s="21"/>
      <c r="Q14" s="124"/>
      <c r="R14" s="165"/>
      <c r="T14" s="167"/>
      <c r="U14" s="108"/>
      <c r="V14" s="167"/>
      <c r="W14" s="108"/>
    </row>
    <row r="15" spans="1:23">
      <c r="A15" s="232">
        <f t="shared" si="0"/>
        <v>8</v>
      </c>
      <c r="B15" s="233"/>
      <c r="C15" s="234"/>
      <c r="D15" s="235"/>
      <c r="E15" s="235"/>
      <c r="F15" s="235"/>
      <c r="G15" s="236"/>
      <c r="H15" s="237"/>
      <c r="I15" s="237"/>
      <c r="J15" s="236"/>
      <c r="K15" s="21"/>
      <c r="L15" s="92"/>
      <c r="M15" s="20"/>
      <c r="N15" s="206"/>
      <c r="O15" s="21"/>
      <c r="P15" s="21"/>
      <c r="Q15" s="124"/>
      <c r="R15" s="165"/>
      <c r="T15" s="167"/>
      <c r="U15" s="108"/>
      <c r="V15" s="167"/>
      <c r="W15" s="108"/>
    </row>
    <row r="16" spans="1:23">
      <c r="A16" s="232">
        <f t="shared" si="0"/>
        <v>9</v>
      </c>
      <c r="B16" s="233"/>
      <c r="C16" s="234"/>
      <c r="D16" s="235"/>
      <c r="E16" s="235"/>
      <c r="F16" s="235"/>
      <c r="G16" s="236"/>
      <c r="H16" s="237"/>
      <c r="I16" s="237"/>
      <c r="J16" s="236"/>
      <c r="K16" s="21"/>
      <c r="L16" s="92"/>
      <c r="M16" s="20"/>
      <c r="N16" s="206"/>
      <c r="O16" s="21"/>
      <c r="P16" s="21"/>
      <c r="Q16" s="124"/>
      <c r="R16" s="165"/>
      <c r="T16" s="167"/>
      <c r="U16" s="108"/>
      <c r="V16" s="167"/>
      <c r="W16" s="108"/>
    </row>
    <row r="17" spans="1:23">
      <c r="A17" s="232">
        <f t="shared" si="0"/>
        <v>10</v>
      </c>
      <c r="B17" s="233"/>
      <c r="C17" s="234"/>
      <c r="D17" s="235"/>
      <c r="E17" s="235"/>
      <c r="F17" s="235"/>
      <c r="G17" s="236"/>
      <c r="H17" s="237"/>
      <c r="I17" s="237"/>
      <c r="J17" s="236"/>
      <c r="K17" s="21"/>
      <c r="L17" s="92"/>
      <c r="M17" s="20"/>
      <c r="N17" s="206"/>
      <c r="O17" s="21"/>
      <c r="P17" s="21"/>
      <c r="Q17" s="124"/>
      <c r="R17" s="165"/>
      <c r="T17" s="167"/>
      <c r="U17" s="108"/>
      <c r="V17" s="167"/>
      <c r="W17" s="108"/>
    </row>
    <row r="18" spans="1:23">
      <c r="A18" s="232">
        <f t="shared" si="0"/>
        <v>11</v>
      </c>
      <c r="B18" s="233"/>
      <c r="C18" s="234"/>
      <c r="D18" s="235"/>
      <c r="E18" s="235"/>
      <c r="F18" s="235"/>
      <c r="G18" s="236"/>
      <c r="H18" s="237"/>
      <c r="I18" s="237"/>
      <c r="J18" s="236"/>
      <c r="K18" s="21"/>
      <c r="L18" s="92"/>
      <c r="M18" s="20"/>
      <c r="N18" s="206"/>
      <c r="O18" s="21"/>
      <c r="P18" s="21"/>
      <c r="Q18" s="124"/>
      <c r="R18" s="165"/>
      <c r="T18" s="167"/>
      <c r="U18" s="108"/>
      <c r="V18" s="167"/>
      <c r="W18" s="108"/>
    </row>
    <row r="19" spans="1:23">
      <c r="A19" s="232">
        <f t="shared" si="0"/>
        <v>12</v>
      </c>
      <c r="B19" s="233"/>
      <c r="C19" s="234"/>
      <c r="D19" s="235"/>
      <c r="E19" s="235"/>
      <c r="F19" s="235"/>
      <c r="G19" s="236"/>
      <c r="H19" s="237"/>
      <c r="I19" s="237"/>
      <c r="J19" s="236"/>
      <c r="K19" s="21"/>
      <c r="L19" s="92"/>
      <c r="M19" s="20"/>
      <c r="N19" s="206"/>
      <c r="O19" s="21"/>
      <c r="P19" s="21"/>
      <c r="Q19" s="124"/>
      <c r="R19" s="165"/>
      <c r="T19" s="167"/>
      <c r="U19" s="108"/>
      <c r="V19" s="167"/>
      <c r="W19" s="108"/>
    </row>
    <row r="20" spans="1:23">
      <c r="A20" s="232">
        <f t="shared" si="0"/>
        <v>13</v>
      </c>
      <c r="B20" s="233"/>
      <c r="C20" s="234"/>
      <c r="D20" s="235"/>
      <c r="E20" s="235"/>
      <c r="F20" s="235"/>
      <c r="G20" s="236"/>
      <c r="H20" s="237"/>
      <c r="I20" s="237"/>
      <c r="J20" s="236"/>
      <c r="K20" s="21"/>
      <c r="L20" s="92"/>
      <c r="M20" s="20"/>
      <c r="N20" s="206"/>
      <c r="O20" s="21"/>
      <c r="P20" s="21"/>
      <c r="Q20" s="124"/>
      <c r="R20" s="165"/>
      <c r="T20" s="167"/>
      <c r="U20" s="108"/>
      <c r="V20" s="167"/>
      <c r="W20" s="108"/>
    </row>
    <row r="21" spans="1:23">
      <c r="A21" s="232">
        <f t="shared" si="0"/>
        <v>14</v>
      </c>
      <c r="B21" s="233"/>
      <c r="C21" s="234"/>
      <c r="D21" s="235"/>
      <c r="E21" s="235"/>
      <c r="F21" s="235"/>
      <c r="G21" s="236"/>
      <c r="H21" s="237"/>
      <c r="I21" s="237"/>
      <c r="J21" s="236"/>
      <c r="K21" s="21"/>
      <c r="L21" s="92"/>
      <c r="M21" s="20"/>
      <c r="N21" s="206"/>
      <c r="O21" s="21"/>
      <c r="P21" s="21"/>
      <c r="Q21" s="124"/>
      <c r="R21" s="165"/>
      <c r="T21" s="167"/>
      <c r="U21" s="108"/>
      <c r="V21" s="167"/>
      <c r="W21" s="108"/>
    </row>
    <row r="22" spans="1:23">
      <c r="A22" s="232">
        <f t="shared" si="0"/>
        <v>15</v>
      </c>
      <c r="B22" s="233"/>
      <c r="C22" s="234"/>
      <c r="D22" s="235"/>
      <c r="E22" s="235"/>
      <c r="F22" s="235"/>
      <c r="G22" s="236"/>
      <c r="H22" s="237"/>
      <c r="I22" s="237"/>
      <c r="J22" s="236"/>
      <c r="K22" s="21"/>
      <c r="L22" s="92"/>
      <c r="M22" s="20"/>
      <c r="N22" s="206"/>
      <c r="O22" s="21"/>
      <c r="P22" s="21"/>
      <c r="Q22" s="124"/>
      <c r="R22" s="165"/>
      <c r="T22" s="167"/>
      <c r="U22" s="108"/>
      <c r="V22" s="167"/>
      <c r="W22" s="108"/>
    </row>
    <row r="23" spans="1:23">
      <c r="A23" s="232">
        <f t="shared" si="0"/>
        <v>16</v>
      </c>
      <c r="B23" s="233"/>
      <c r="C23" s="234"/>
      <c r="D23" s="235"/>
      <c r="E23" s="235"/>
      <c r="F23" s="235"/>
      <c r="G23" s="236"/>
      <c r="H23" s="237"/>
      <c r="I23" s="237"/>
      <c r="J23" s="236"/>
      <c r="K23" s="21"/>
      <c r="L23" s="92"/>
      <c r="M23" s="20"/>
      <c r="N23" s="206"/>
      <c r="O23" s="21"/>
      <c r="P23" s="21"/>
      <c r="Q23" s="124"/>
      <c r="R23" s="165"/>
      <c r="T23" s="167"/>
      <c r="U23" s="108"/>
      <c r="V23" s="167"/>
      <c r="W23" s="108"/>
    </row>
    <row r="24" spans="1:23">
      <c r="A24" s="232">
        <f t="shared" si="0"/>
        <v>17</v>
      </c>
      <c r="B24" s="233"/>
      <c r="C24" s="234"/>
      <c r="D24" s="235"/>
      <c r="E24" s="235"/>
      <c r="F24" s="235"/>
      <c r="G24" s="236"/>
      <c r="H24" s="237"/>
      <c r="I24" s="237"/>
      <c r="J24" s="236"/>
      <c r="K24" s="21"/>
      <c r="L24" s="92"/>
      <c r="M24" s="20"/>
      <c r="N24" s="206"/>
      <c r="O24" s="21"/>
      <c r="P24" s="21"/>
      <c r="Q24" s="124"/>
      <c r="R24" s="165"/>
      <c r="T24" s="167"/>
      <c r="U24" s="108"/>
      <c r="V24" s="167"/>
      <c r="W24" s="108"/>
    </row>
    <row r="25" spans="1:23">
      <c r="A25" s="232">
        <f t="shared" si="0"/>
        <v>18</v>
      </c>
      <c r="B25" s="233"/>
      <c r="C25" s="234"/>
      <c r="D25" s="235"/>
      <c r="E25" s="235"/>
      <c r="F25" s="235"/>
      <c r="G25" s="236"/>
      <c r="H25" s="237"/>
      <c r="I25" s="237"/>
      <c r="J25" s="236"/>
      <c r="K25" s="21"/>
      <c r="L25" s="92"/>
      <c r="M25" s="20"/>
      <c r="N25" s="206"/>
      <c r="O25" s="21"/>
      <c r="P25" s="21"/>
      <c r="Q25" s="124"/>
      <c r="R25" s="165"/>
      <c r="T25" s="167"/>
      <c r="U25" s="108"/>
      <c r="V25" s="167"/>
      <c r="W25" s="108"/>
    </row>
    <row r="26" spans="1:23">
      <c r="A26" s="232">
        <f t="shared" si="0"/>
        <v>19</v>
      </c>
      <c r="B26" s="233"/>
      <c r="C26" s="234"/>
      <c r="D26" s="235"/>
      <c r="E26" s="235"/>
      <c r="F26" s="235"/>
      <c r="G26" s="236"/>
      <c r="H26" s="237"/>
      <c r="I26" s="237"/>
      <c r="J26" s="236"/>
      <c r="K26" s="21"/>
      <c r="L26" s="92"/>
      <c r="M26" s="20"/>
      <c r="N26" s="206"/>
      <c r="O26" s="21"/>
      <c r="P26" s="21"/>
      <c r="Q26" s="124"/>
      <c r="R26" s="165"/>
      <c r="T26" s="167"/>
      <c r="U26" s="108"/>
      <c r="V26" s="167"/>
      <c r="W26" s="108"/>
    </row>
    <row r="27" spans="1:23">
      <c r="A27" s="232">
        <f t="shared" si="0"/>
        <v>20</v>
      </c>
      <c r="B27" s="233"/>
      <c r="C27" s="234"/>
      <c r="D27" s="235"/>
      <c r="E27" s="235"/>
      <c r="F27" s="235"/>
      <c r="G27" s="236"/>
      <c r="H27" s="237"/>
      <c r="I27" s="237"/>
      <c r="J27" s="236"/>
      <c r="K27" s="21"/>
      <c r="L27" s="92"/>
      <c r="M27" s="20"/>
      <c r="N27" s="206"/>
      <c r="O27" s="21"/>
      <c r="P27" s="21"/>
      <c r="Q27" s="124"/>
      <c r="R27" s="165"/>
      <c r="T27" s="167"/>
      <c r="U27" s="108"/>
      <c r="V27" s="167"/>
      <c r="W27" s="108"/>
    </row>
    <row r="28" spans="1:23">
      <c r="A28" s="232"/>
      <c r="B28" s="233"/>
      <c r="C28" s="234"/>
      <c r="D28" s="235"/>
      <c r="E28" s="235"/>
      <c r="F28" s="235"/>
      <c r="G28" s="236"/>
      <c r="H28" s="237"/>
      <c r="I28" s="237"/>
      <c r="J28" s="236"/>
      <c r="K28" s="21"/>
      <c r="L28" s="92"/>
      <c r="M28" s="20"/>
      <c r="N28" s="206"/>
      <c r="O28" s="21"/>
      <c r="P28" s="21"/>
      <c r="Q28" s="124"/>
      <c r="R28" s="165"/>
      <c r="T28" s="167"/>
      <c r="U28" s="108"/>
      <c r="V28" s="167"/>
      <c r="W28" s="108"/>
    </row>
    <row r="29" spans="1:23">
      <c r="A29" s="238"/>
      <c r="B29" s="239"/>
      <c r="C29" s="239" t="s">
        <v>110</v>
      </c>
      <c r="D29" s="240"/>
      <c r="E29" s="240"/>
      <c r="F29" s="240"/>
      <c r="G29" s="240"/>
      <c r="H29" s="240"/>
      <c r="I29" s="240"/>
      <c r="J29" s="240"/>
      <c r="K29" s="21">
        <f>ROUND(SUM(K8:K28),2)</f>
        <v>0</v>
      </c>
      <c r="L29" s="92">
        <f>ROUND(SUM(L8:L28),2)</f>
        <v>0</v>
      </c>
      <c r="M29" s="20" t="e">
        <f>IF(#REF!&lt;&gt;"B","",ROUND(SUM(M8:M28),2))</f>
        <v>#REF!</v>
      </c>
      <c r="N29" s="21"/>
      <c r="O29" s="21" t="e">
        <f>IF(#REF!&lt;&gt;"B","",ROUND(SUM(O8:O28),2))</f>
        <v>#REF!</v>
      </c>
      <c r="P29" s="21" t="e">
        <f>IF(#REF!&lt;&gt;"B","",ROUND(SUM(P8:P28),2))</f>
        <v>#REF!</v>
      </c>
      <c r="Q29" s="124" t="e">
        <f>IF(#REF!&lt;&gt;"B","",IF(L29=0,0,ROUND(P29/ABS(L29),4)))</f>
        <v>#REF!</v>
      </c>
      <c r="R29" s="41"/>
      <c r="T29" s="167"/>
      <c r="U29" s="109"/>
      <c r="V29" s="167"/>
      <c r="W29" s="109"/>
    </row>
    <row r="30" spans="1:23">
      <c r="A30" s="188"/>
      <c r="B30" s="239"/>
      <c r="C30" s="239" t="s">
        <v>199</v>
      </c>
      <c r="D30" s="240"/>
      <c r="E30" s="240"/>
      <c r="F30" s="240"/>
      <c r="G30" s="240"/>
      <c r="H30" s="240"/>
      <c r="I30" s="240"/>
      <c r="J30" s="240"/>
      <c r="K30" s="21"/>
      <c r="L30" s="92"/>
      <c r="M30" s="20"/>
      <c r="N30" s="21"/>
      <c r="O30" s="21"/>
      <c r="P30" s="21" t="e">
        <f>IF(#REF!&lt;&gt;"B","",O30-L30)</f>
        <v>#REF!</v>
      </c>
      <c r="Q30" s="124" t="e">
        <f>IF(#REF!&lt;&gt;"B","",IF(L30=0,0,ROUND(P30/ABS(L30),4)))</f>
        <v>#REF!</v>
      </c>
      <c r="R30" s="61"/>
      <c r="T30" s="167"/>
      <c r="U30" s="109"/>
      <c r="V30" s="167"/>
      <c r="W30" s="109"/>
    </row>
    <row r="31" spans="1:23">
      <c r="A31" s="191"/>
      <c r="B31" s="241"/>
      <c r="C31" s="242" t="s">
        <v>110</v>
      </c>
      <c r="D31" s="243"/>
      <c r="E31" s="243"/>
      <c r="F31" s="243"/>
      <c r="G31" s="243"/>
      <c r="H31" s="243"/>
      <c r="I31" s="243"/>
      <c r="J31" s="243"/>
      <c r="K31" s="32">
        <f>K29-K30</f>
        <v>0</v>
      </c>
      <c r="L31" s="207">
        <f>L29-L30</f>
        <v>0</v>
      </c>
      <c r="M31" s="31" t="e">
        <f>IF(#REF!&lt;&gt;"B","",M29-M30)</f>
        <v>#REF!</v>
      </c>
      <c r="N31" s="32"/>
      <c r="O31" s="32" t="e">
        <f>IF(#REF!&lt;&gt;"B","",O29-O30)</f>
        <v>#REF!</v>
      </c>
      <c r="P31" s="32" t="e">
        <f>IF(#REF!&lt;&gt;"B","",P29-P30)</f>
        <v>#REF!</v>
      </c>
      <c r="Q31" s="100" t="e">
        <f>IF(#REF!&lt;&gt;"B","",IF(L31=0,0,ROUND(P31/ABS(L31),4)))</f>
        <v>#REF!</v>
      </c>
      <c r="R31" s="101"/>
      <c r="T31" s="220"/>
      <c r="U31" s="111" t="str">
        <f>IF(K31-T31=0,"OK","F")</f>
        <v>OK</v>
      </c>
      <c r="V31" s="220"/>
      <c r="W31" s="111" t="str">
        <f>IF(L31-V31=0,"OK","F")</f>
        <v>OK</v>
      </c>
    </row>
    <row r="32" spans="1:18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9">
      <c r="A33" s="244" t="e">
        <f>"被评估企业填表人："&amp;#REF!</f>
        <v>#REF!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47" t="e">
        <f>IF(#REF!="B","评估人员:"&amp;#REF!,"")</f>
        <v>#REF!</v>
      </c>
      <c r="S33" s="48"/>
    </row>
    <row r="34" spans="1:18">
      <c r="A34" s="244" t="e">
        <f>"填表日期："&amp;#REF!</f>
        <v>#REF!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</row>
  </sheetData>
  <mergeCells count="15"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M6:M7"/>
    <mergeCell ref="O6:O7"/>
    <mergeCell ref="P6:P7"/>
    <mergeCell ref="Q6:Q7"/>
    <mergeCell ref="R6:R7"/>
  </mergeCells>
  <printOptions horizontalCentered="1"/>
  <pageMargins left="0.31496062992126" right="0.31496062992126" top="0.94488188976378" bottom="0.748031496062992" header="0.31496062992126" footer="0.31496062992126"/>
  <pageSetup paperSize="9" scale="97" fitToHeight="0" orientation="landscape"/>
  <headerFooter/>
  <colBreaks count="1" manualBreakCount="1">
    <brk id="18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R34"/>
  <sheetViews>
    <sheetView showGridLines="0" zoomScale="90" zoomScaleNormal="90" workbookViewId="0">
      <pane xSplit="3" ySplit="7" topLeftCell="D8" activePane="bottomRight" state="frozen"/>
      <selection/>
      <selection pane="topRight"/>
      <selection pane="bottomLeft"/>
      <selection pane="bottomRight" activeCell="E13" sqref="E13"/>
    </sheetView>
  </sheetViews>
  <sheetFormatPr defaultColWidth="8.625" defaultRowHeight="14"/>
  <cols>
    <col min="1" max="1" width="5" style="170" customWidth="1"/>
    <col min="2" max="2" width="5.625" style="170" customWidth="1"/>
    <col min="3" max="3" width="12.625" style="170" customWidth="1"/>
    <col min="4" max="4" width="11.25" style="170" customWidth="1"/>
    <col min="5" max="5" width="9" style="170" customWidth="1"/>
    <col min="6" max="7" width="3.625" style="170" customWidth="1"/>
    <col min="8" max="9" width="7.625" style="170" customWidth="1"/>
    <col min="10" max="10" width="9.75" style="170" customWidth="1"/>
    <col min="11" max="11" width="10.875" style="170" customWidth="1"/>
    <col min="12" max="12" width="9.75" style="170" customWidth="1"/>
    <col min="13" max="13" width="5.625" style="170" customWidth="1"/>
    <col min="14" max="14" width="9.75" style="170" customWidth="1"/>
    <col min="15" max="15" width="8.75" style="170" customWidth="1"/>
    <col min="16" max="16" width="7.625" style="170" customWidth="1"/>
    <col min="17" max="18" width="8.625" style="170"/>
    <col min="19" max="19" width="9.625" style="170" customWidth="1"/>
    <col min="20" max="20" width="5.625" style="170" customWidth="1"/>
    <col min="21" max="21" width="8.625" style="170"/>
    <col min="22" max="32" width="5.625" style="170" customWidth="1"/>
    <col min="33" max="33" width="8.50833333333333" style="170" customWidth="1"/>
    <col min="34" max="34" width="12.375" style="170" customWidth="1"/>
    <col min="35" max="35" width="14.125" style="170" customWidth="1"/>
    <col min="36" max="38" width="5.625" style="170" customWidth="1" outlineLevel="1"/>
    <col min="39" max="39" width="9.375" style="170" customWidth="1" outlineLevel="1"/>
    <col min="40" max="40" width="8.375" style="170" customWidth="1" outlineLevel="1"/>
    <col min="41" max="41" width="7.50833333333333" style="170" customWidth="1" outlineLevel="1"/>
    <col min="42" max="42" width="10.625" style="170" customWidth="1"/>
    <col min="43" max="43" width="12.875" style="170" customWidth="1"/>
    <col min="44" max="49" width="5.625" style="170" customWidth="1"/>
    <col min="50" max="16384" width="8.625" style="170"/>
  </cols>
  <sheetData>
    <row r="1" ht="21" spans="1:17">
      <c r="A1" s="171" t="e">
        <f>目录!$C44</f>
        <v>#REF!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</row>
    <row r="2" spans="1:17">
      <c r="A2" s="173" t="e">
        <f>封面!$D$13</f>
        <v>#REF!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</row>
    <row r="3" spans="1:40">
      <c r="A3" s="174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97"/>
      <c r="P3" s="197"/>
      <c r="Q3" s="197" t="e">
        <f>目录!$E44&amp;目录!$F44</f>
        <v>#REF!</v>
      </c>
      <c r="AM3" s="228" t="s">
        <v>302</v>
      </c>
      <c r="AN3" s="229"/>
    </row>
    <row r="4" spans="1:17">
      <c r="A4" s="174" t="e">
        <f>#REF!</f>
        <v>#REF!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97" t="s">
        <v>94</v>
      </c>
    </row>
    <row r="5" spans="1:28">
      <c r="A5" s="175" t="s">
        <v>95</v>
      </c>
      <c r="B5" s="176"/>
      <c r="C5" s="176"/>
      <c r="D5" s="176"/>
      <c r="E5" s="176"/>
      <c r="F5" s="176"/>
      <c r="G5" s="176"/>
      <c r="H5" s="176"/>
      <c r="I5" s="176"/>
      <c r="J5" s="176"/>
      <c r="K5" s="198"/>
      <c r="L5" s="175" t="s">
        <v>96</v>
      </c>
      <c r="M5" s="176"/>
      <c r="N5" s="176"/>
      <c r="O5" s="176"/>
      <c r="P5" s="176"/>
      <c r="Q5" s="198"/>
      <c r="AA5" s="224"/>
      <c r="AB5" s="224">
        <v>44074</v>
      </c>
    </row>
    <row r="6" s="169" customFormat="1" ht="13" spans="1:70">
      <c r="A6" s="177" t="s">
        <v>176</v>
      </c>
      <c r="B6" s="178" t="s">
        <v>204</v>
      </c>
      <c r="C6" s="178" t="s">
        <v>205</v>
      </c>
      <c r="D6" s="178" t="s">
        <v>206</v>
      </c>
      <c r="E6" s="178" t="s">
        <v>207</v>
      </c>
      <c r="F6" s="178" t="s">
        <v>208</v>
      </c>
      <c r="G6" s="178" t="s">
        <v>209</v>
      </c>
      <c r="H6" s="178" t="s">
        <v>259</v>
      </c>
      <c r="I6" s="178" t="s">
        <v>260</v>
      </c>
      <c r="J6" s="199" t="s">
        <v>99</v>
      </c>
      <c r="K6" s="200"/>
      <c r="L6" s="201" t="s">
        <v>183</v>
      </c>
      <c r="M6" s="202" t="s">
        <v>184</v>
      </c>
      <c r="N6" s="203" t="s">
        <v>185</v>
      </c>
      <c r="O6" s="178" t="s">
        <v>214</v>
      </c>
      <c r="P6" s="203" t="s">
        <v>102</v>
      </c>
      <c r="Q6" s="208" t="s">
        <v>115</v>
      </c>
      <c r="S6" s="209" t="s">
        <v>103</v>
      </c>
      <c r="T6" s="209" t="s">
        <v>104</v>
      </c>
      <c r="U6" s="209" t="s">
        <v>103</v>
      </c>
      <c r="V6" s="209" t="s">
        <v>104</v>
      </c>
      <c r="W6" s="210"/>
      <c r="X6" s="209" t="s">
        <v>303</v>
      </c>
      <c r="Y6" s="209" t="s">
        <v>277</v>
      </c>
      <c r="Z6" s="103" t="s">
        <v>289</v>
      </c>
      <c r="AA6" s="209" t="s">
        <v>279</v>
      </c>
      <c r="AB6" s="209" t="s">
        <v>280</v>
      </c>
      <c r="AC6" s="209" t="s">
        <v>304</v>
      </c>
      <c r="AD6" s="209" t="s">
        <v>284</v>
      </c>
      <c r="AE6" s="209" t="s">
        <v>305</v>
      </c>
      <c r="AF6" s="209" t="s">
        <v>286</v>
      </c>
      <c r="AG6" s="209" t="s">
        <v>306</v>
      </c>
      <c r="AH6" s="209" t="s">
        <v>307</v>
      </c>
      <c r="AI6" s="209" t="s">
        <v>307</v>
      </c>
      <c r="AJ6" s="209" t="s">
        <v>218</v>
      </c>
      <c r="AK6" s="209"/>
      <c r="AL6" s="209"/>
      <c r="AM6" s="209"/>
      <c r="AN6" s="209" t="s">
        <v>308</v>
      </c>
      <c r="AO6" s="209" t="s">
        <v>183</v>
      </c>
      <c r="AP6" s="209" t="s">
        <v>183</v>
      </c>
      <c r="AQ6" s="209" t="s">
        <v>288</v>
      </c>
      <c r="AR6" s="210"/>
      <c r="AS6" s="210"/>
      <c r="AT6" s="210"/>
      <c r="AU6" s="210"/>
      <c r="AV6" s="210"/>
      <c r="AW6" s="210"/>
      <c r="AY6" s="230"/>
      <c r="AZ6" s="230"/>
      <c r="BA6" s="230"/>
      <c r="BB6" s="230"/>
      <c r="BC6" s="230"/>
      <c r="BD6" s="230"/>
      <c r="BE6" s="230"/>
      <c r="BF6" s="230"/>
      <c r="BG6" s="230"/>
      <c r="BH6" s="230"/>
      <c r="BI6" s="230"/>
      <c r="BJ6" s="230"/>
      <c r="BK6" s="230"/>
      <c r="BL6" s="230"/>
      <c r="BM6" s="230"/>
      <c r="BN6" s="230"/>
      <c r="BO6" s="230"/>
      <c r="BP6" s="230"/>
      <c r="BQ6" s="230"/>
      <c r="BR6" s="230"/>
    </row>
    <row r="7" s="169" customFormat="1" ht="13" spans="1:70">
      <c r="A7" s="179"/>
      <c r="B7" s="180"/>
      <c r="C7" s="180"/>
      <c r="D7" s="181"/>
      <c r="E7" s="181"/>
      <c r="F7" s="181"/>
      <c r="G7" s="181"/>
      <c r="H7" s="180"/>
      <c r="I7" s="180"/>
      <c r="J7" s="180" t="s">
        <v>188</v>
      </c>
      <c r="K7" s="204" t="s">
        <v>189</v>
      </c>
      <c r="L7" s="205"/>
      <c r="M7" s="180" t="s">
        <v>190</v>
      </c>
      <c r="N7" s="180"/>
      <c r="O7" s="180"/>
      <c r="P7" s="180"/>
      <c r="Q7" s="211"/>
      <c r="S7" s="212" t="s">
        <v>188</v>
      </c>
      <c r="T7" s="213"/>
      <c r="U7" s="212" t="s">
        <v>189</v>
      </c>
      <c r="V7" s="213"/>
      <c r="W7" s="214"/>
      <c r="X7" s="215" t="s">
        <v>123</v>
      </c>
      <c r="Y7" s="215" t="s">
        <v>293</v>
      </c>
      <c r="Z7" s="103" t="s">
        <v>301</v>
      </c>
      <c r="AA7" s="215" t="s">
        <v>281</v>
      </c>
      <c r="AB7" s="215" t="s">
        <v>281</v>
      </c>
      <c r="AC7" s="215" t="s">
        <v>281</v>
      </c>
      <c r="AD7" s="215" t="s">
        <v>203</v>
      </c>
      <c r="AE7" s="215" t="s">
        <v>309</v>
      </c>
      <c r="AF7" s="215" t="s">
        <v>203</v>
      </c>
      <c r="AG7" s="215" t="s">
        <v>310</v>
      </c>
      <c r="AH7" s="209" t="s">
        <v>311</v>
      </c>
      <c r="AI7" s="209" t="s">
        <v>312</v>
      </c>
      <c r="AJ7" s="215" t="s">
        <v>313</v>
      </c>
      <c r="AK7" s="215" t="s">
        <v>314</v>
      </c>
      <c r="AL7" s="215" t="s">
        <v>315</v>
      </c>
      <c r="AM7" s="209" t="s">
        <v>316</v>
      </c>
      <c r="AN7" s="215" t="s">
        <v>317</v>
      </c>
      <c r="AO7" s="215" t="s">
        <v>318</v>
      </c>
      <c r="AP7" s="215" t="s">
        <v>319</v>
      </c>
      <c r="AQ7" s="209" t="s">
        <v>300</v>
      </c>
      <c r="AR7" s="214"/>
      <c r="AS7" s="214"/>
      <c r="AT7" s="214"/>
      <c r="AU7" s="214"/>
      <c r="AV7" s="214"/>
      <c r="AW7" s="214"/>
      <c r="AY7" s="230"/>
      <c r="AZ7" s="230"/>
      <c r="BA7" s="230"/>
      <c r="BB7" s="230"/>
      <c r="BC7" s="230"/>
      <c r="BD7" s="230"/>
      <c r="BE7" s="230"/>
      <c r="BF7" s="230"/>
      <c r="BG7" s="230"/>
      <c r="BH7" s="230"/>
      <c r="BI7" s="230"/>
      <c r="BJ7" s="230"/>
      <c r="BK7" s="230"/>
      <c r="BL7" s="230"/>
      <c r="BM7" s="230"/>
      <c r="BN7" s="230"/>
      <c r="BO7" s="230"/>
      <c r="BP7" s="230"/>
      <c r="BQ7" s="230"/>
      <c r="BR7" s="230"/>
    </row>
    <row r="8" spans="1:49">
      <c r="A8" s="182">
        <v>1</v>
      </c>
      <c r="B8" s="183"/>
      <c r="C8" s="184"/>
      <c r="D8" s="185"/>
      <c r="E8" s="185"/>
      <c r="F8" s="185"/>
      <c r="G8" s="186"/>
      <c r="H8" s="187"/>
      <c r="I8" s="187">
        <v>43435</v>
      </c>
      <c r="J8" s="21"/>
      <c r="K8" s="92"/>
      <c r="L8" s="20">
        <f>AP8</f>
        <v>0</v>
      </c>
      <c r="M8" s="206">
        <f>AF8</f>
        <v>88</v>
      </c>
      <c r="N8" s="21">
        <f>L8*M8%</f>
        <v>0</v>
      </c>
      <c r="O8" s="21">
        <f>N8-K8</f>
        <v>0</v>
      </c>
      <c r="P8" s="124" t="str">
        <f>IF(K8=0,"",O8/K8*100)</f>
        <v/>
      </c>
      <c r="Q8" s="165"/>
      <c r="S8" s="166"/>
      <c r="T8" s="216"/>
      <c r="U8" s="166"/>
      <c r="V8" s="216"/>
      <c r="W8" s="217"/>
      <c r="X8" s="217"/>
      <c r="Y8" s="225"/>
      <c r="Z8" s="225"/>
      <c r="AA8" s="225">
        <v>15</v>
      </c>
      <c r="AB8" s="226">
        <f>ROUND(($AB$5-I8)/365,2)</f>
        <v>1.75</v>
      </c>
      <c r="AC8" s="225">
        <f>AA8-AB8</f>
        <v>13.25</v>
      </c>
      <c r="AD8" s="225">
        <f>ROUND(AC8/AA8*100,0)</f>
        <v>88</v>
      </c>
      <c r="AE8" s="225"/>
      <c r="AF8" s="225">
        <f>AD8+AE8</f>
        <v>88</v>
      </c>
      <c r="AG8" s="225"/>
      <c r="AH8" s="225"/>
      <c r="AI8" s="225">
        <f>AH8/1.13</f>
        <v>0</v>
      </c>
      <c r="AJ8" s="225"/>
      <c r="AK8" s="225"/>
      <c r="AL8" s="225"/>
      <c r="AM8" s="225"/>
      <c r="AN8" s="225">
        <f>AJ8/1.09+AK8/1.09+AL8/1.09+AN3</f>
        <v>0</v>
      </c>
      <c r="AO8" s="225">
        <f>AH8*(1+AJ8+AK8+AL8+AM8)</f>
        <v>0</v>
      </c>
      <c r="AP8" s="225">
        <f>ROUND(AI8*(1+AN8),-2)</f>
        <v>0</v>
      </c>
      <c r="AQ8" s="225"/>
      <c r="AR8" s="217"/>
      <c r="AS8" s="217"/>
      <c r="AT8" s="217"/>
      <c r="AU8" s="217"/>
      <c r="AV8" s="217"/>
      <c r="AW8" s="217"/>
    </row>
    <row r="9" spans="1:49">
      <c r="A9" s="182">
        <f>A8+1</f>
        <v>2</v>
      </c>
      <c r="B9" s="183"/>
      <c r="C9" s="184"/>
      <c r="D9" s="185"/>
      <c r="E9" s="185"/>
      <c r="F9" s="185"/>
      <c r="G9" s="186"/>
      <c r="H9" s="187"/>
      <c r="I9" s="187"/>
      <c r="J9" s="21"/>
      <c r="K9" s="92"/>
      <c r="L9" s="20"/>
      <c r="M9" s="206"/>
      <c r="N9" s="21"/>
      <c r="O9" s="21" t="e">
        <f>IF(#REF!&lt;&gt;"B","",N9-K9)</f>
        <v>#REF!</v>
      </c>
      <c r="P9" s="124" t="e">
        <f>IF(#REF!&lt;&gt;"B","",IF(K9=0,0,ROUND(O9/ABS(K9),4)))</f>
        <v>#REF!</v>
      </c>
      <c r="Q9" s="165"/>
      <c r="S9" s="167"/>
      <c r="T9" s="218"/>
      <c r="U9" s="167"/>
      <c r="V9" s="218"/>
      <c r="W9" s="217"/>
      <c r="X9" s="217"/>
      <c r="Y9" s="227"/>
      <c r="Z9" s="227"/>
      <c r="AA9" s="225"/>
      <c r="AB9" s="225"/>
      <c r="AC9" s="225"/>
      <c r="AD9" s="225"/>
      <c r="AE9" s="225"/>
      <c r="AF9" s="225"/>
      <c r="AG9" s="225"/>
      <c r="AH9" s="225"/>
      <c r="AI9" s="225"/>
      <c r="AJ9" s="225"/>
      <c r="AK9" s="225"/>
      <c r="AL9" s="225"/>
      <c r="AM9" s="225"/>
      <c r="AN9" s="225"/>
      <c r="AO9" s="225"/>
      <c r="AP9" s="225"/>
      <c r="AQ9" s="225"/>
      <c r="AR9" s="217"/>
      <c r="AS9" s="217"/>
      <c r="AT9" s="217"/>
      <c r="AU9" s="217"/>
      <c r="AV9" s="217"/>
      <c r="AW9" s="217"/>
    </row>
    <row r="10" spans="1:49">
      <c r="A10" s="182">
        <f t="shared" ref="A10:A27" si="0">A9+1</f>
        <v>3</v>
      </c>
      <c r="B10" s="183"/>
      <c r="C10" s="184"/>
      <c r="D10" s="185"/>
      <c r="E10" s="185"/>
      <c r="F10" s="185"/>
      <c r="G10" s="186"/>
      <c r="H10" s="187"/>
      <c r="I10" s="187"/>
      <c r="J10" s="21"/>
      <c r="K10" s="92"/>
      <c r="L10" s="20"/>
      <c r="M10" s="206"/>
      <c r="N10" s="21"/>
      <c r="O10" s="21"/>
      <c r="P10" s="124"/>
      <c r="Q10" s="165"/>
      <c r="S10" s="167"/>
      <c r="T10" s="218"/>
      <c r="U10" s="167"/>
      <c r="V10" s="218"/>
      <c r="W10" s="217"/>
      <c r="X10" s="217"/>
      <c r="Y10" s="227"/>
      <c r="Z10" s="227"/>
      <c r="AA10" s="225"/>
      <c r="AB10" s="225"/>
      <c r="AC10" s="225"/>
      <c r="AD10" s="225"/>
      <c r="AE10" s="225"/>
      <c r="AF10" s="225"/>
      <c r="AG10" s="225"/>
      <c r="AH10" s="225"/>
      <c r="AI10" s="225"/>
      <c r="AJ10" s="225"/>
      <c r="AK10" s="225"/>
      <c r="AL10" s="225"/>
      <c r="AM10" s="225"/>
      <c r="AN10" s="225"/>
      <c r="AO10" s="225"/>
      <c r="AP10" s="225"/>
      <c r="AQ10" s="225"/>
      <c r="AR10" s="217"/>
      <c r="AS10" s="217"/>
      <c r="AT10" s="217"/>
      <c r="AU10" s="217"/>
      <c r="AV10" s="217"/>
      <c r="AW10" s="217"/>
    </row>
    <row r="11" spans="1:49">
      <c r="A11" s="182">
        <f t="shared" si="0"/>
        <v>4</v>
      </c>
      <c r="B11" s="183"/>
      <c r="C11" s="184"/>
      <c r="D11" s="185"/>
      <c r="E11" s="185"/>
      <c r="F11" s="185"/>
      <c r="G11" s="186"/>
      <c r="H11" s="187"/>
      <c r="I11" s="187"/>
      <c r="J11" s="21"/>
      <c r="K11" s="92"/>
      <c r="L11" s="20"/>
      <c r="M11" s="206"/>
      <c r="N11" s="21"/>
      <c r="O11" s="21"/>
      <c r="P11" s="124"/>
      <c r="Q11" s="165"/>
      <c r="S11" s="167"/>
      <c r="T11" s="218"/>
      <c r="U11" s="167"/>
      <c r="V11" s="218"/>
      <c r="W11" s="217"/>
      <c r="X11" s="217"/>
      <c r="Y11" s="227"/>
      <c r="Z11" s="227"/>
      <c r="AA11" s="225"/>
      <c r="AB11" s="225"/>
      <c r="AC11" s="225"/>
      <c r="AD11" s="225"/>
      <c r="AE11" s="225"/>
      <c r="AF11" s="225"/>
      <c r="AG11" s="225"/>
      <c r="AH11" s="225"/>
      <c r="AI11" s="225"/>
      <c r="AJ11" s="225"/>
      <c r="AK11" s="225"/>
      <c r="AL11" s="225"/>
      <c r="AM11" s="225"/>
      <c r="AN11" s="225"/>
      <c r="AO11" s="225"/>
      <c r="AP11" s="225"/>
      <c r="AQ11" s="225"/>
      <c r="AR11" s="217"/>
      <c r="AS11" s="217"/>
      <c r="AT11" s="217"/>
      <c r="AU11" s="217"/>
      <c r="AV11" s="217"/>
      <c r="AW11" s="217"/>
    </row>
    <row r="12" spans="1:49">
      <c r="A12" s="182">
        <f t="shared" si="0"/>
        <v>5</v>
      </c>
      <c r="B12" s="183"/>
      <c r="C12" s="184"/>
      <c r="D12" s="185"/>
      <c r="E12" s="185"/>
      <c r="F12" s="185"/>
      <c r="G12" s="186"/>
      <c r="H12" s="187"/>
      <c r="I12" s="187"/>
      <c r="J12" s="21"/>
      <c r="K12" s="92"/>
      <c r="L12" s="20"/>
      <c r="M12" s="206"/>
      <c r="N12" s="21"/>
      <c r="O12" s="21"/>
      <c r="P12" s="124"/>
      <c r="Q12" s="165"/>
      <c r="S12" s="167"/>
      <c r="T12" s="218"/>
      <c r="U12" s="167"/>
      <c r="V12" s="218"/>
      <c r="W12" s="217"/>
      <c r="X12" s="217"/>
      <c r="Y12" s="227"/>
      <c r="Z12" s="227"/>
      <c r="AA12" s="225"/>
      <c r="AB12" s="225"/>
      <c r="AC12" s="225"/>
      <c r="AD12" s="225"/>
      <c r="AE12" s="225"/>
      <c r="AF12" s="225"/>
      <c r="AG12" s="225"/>
      <c r="AH12" s="225"/>
      <c r="AI12" s="225"/>
      <c r="AJ12" s="225"/>
      <c r="AK12" s="225"/>
      <c r="AL12" s="225"/>
      <c r="AM12" s="225"/>
      <c r="AN12" s="225"/>
      <c r="AO12" s="225"/>
      <c r="AP12" s="225"/>
      <c r="AQ12" s="225"/>
      <c r="AR12" s="217"/>
      <c r="AS12" s="217"/>
      <c r="AT12" s="217"/>
      <c r="AU12" s="217"/>
      <c r="AV12" s="217"/>
      <c r="AW12" s="217"/>
    </row>
    <row r="13" spans="1:49">
      <c r="A13" s="182">
        <f t="shared" si="0"/>
        <v>6</v>
      </c>
      <c r="B13" s="183"/>
      <c r="C13" s="184"/>
      <c r="D13" s="185"/>
      <c r="E13" s="185"/>
      <c r="F13" s="185"/>
      <c r="G13" s="186"/>
      <c r="H13" s="187"/>
      <c r="I13" s="187"/>
      <c r="J13" s="21"/>
      <c r="K13" s="92"/>
      <c r="L13" s="20"/>
      <c r="M13" s="206"/>
      <c r="N13" s="21"/>
      <c r="O13" s="21"/>
      <c r="P13" s="124"/>
      <c r="Q13" s="165"/>
      <c r="S13" s="167"/>
      <c r="T13" s="218"/>
      <c r="U13" s="167"/>
      <c r="V13" s="218"/>
      <c r="W13" s="217"/>
      <c r="X13" s="217"/>
      <c r="Y13" s="227"/>
      <c r="Z13" s="227"/>
      <c r="AA13" s="225"/>
      <c r="AB13" s="225"/>
      <c r="AC13" s="225"/>
      <c r="AD13" s="225"/>
      <c r="AE13" s="225"/>
      <c r="AF13" s="225"/>
      <c r="AG13" s="225"/>
      <c r="AH13" s="225"/>
      <c r="AI13" s="225"/>
      <c r="AJ13" s="225"/>
      <c r="AK13" s="225"/>
      <c r="AL13" s="225"/>
      <c r="AM13" s="225"/>
      <c r="AN13" s="225"/>
      <c r="AO13" s="225"/>
      <c r="AP13" s="225"/>
      <c r="AQ13" s="225"/>
      <c r="AR13" s="217"/>
      <c r="AS13" s="217"/>
      <c r="AT13" s="217"/>
      <c r="AU13" s="217"/>
      <c r="AV13" s="217"/>
      <c r="AW13" s="217"/>
    </row>
    <row r="14" spans="1:49">
      <c r="A14" s="182">
        <f t="shared" si="0"/>
        <v>7</v>
      </c>
      <c r="B14" s="183"/>
      <c r="C14" s="184"/>
      <c r="D14" s="185"/>
      <c r="E14" s="185"/>
      <c r="F14" s="185"/>
      <c r="G14" s="186"/>
      <c r="H14" s="187"/>
      <c r="I14" s="187"/>
      <c r="J14" s="21"/>
      <c r="K14" s="92"/>
      <c r="L14" s="20"/>
      <c r="M14" s="206"/>
      <c r="N14" s="21"/>
      <c r="O14" s="21"/>
      <c r="P14" s="124"/>
      <c r="Q14" s="165"/>
      <c r="S14" s="167"/>
      <c r="T14" s="218"/>
      <c r="U14" s="167"/>
      <c r="V14" s="218"/>
      <c r="W14" s="217"/>
      <c r="X14" s="217"/>
      <c r="Y14" s="227"/>
      <c r="Z14" s="227"/>
      <c r="AA14" s="225"/>
      <c r="AB14" s="225"/>
      <c r="AC14" s="225"/>
      <c r="AD14" s="225"/>
      <c r="AE14" s="225"/>
      <c r="AF14" s="225"/>
      <c r="AG14" s="225"/>
      <c r="AH14" s="225"/>
      <c r="AI14" s="225"/>
      <c r="AJ14" s="225"/>
      <c r="AK14" s="225"/>
      <c r="AL14" s="225"/>
      <c r="AM14" s="225"/>
      <c r="AN14" s="225"/>
      <c r="AO14" s="225"/>
      <c r="AP14" s="225"/>
      <c r="AQ14" s="225"/>
      <c r="AR14" s="217"/>
      <c r="AS14" s="217"/>
      <c r="AT14" s="217"/>
      <c r="AU14" s="217"/>
      <c r="AV14" s="217"/>
      <c r="AW14" s="217"/>
    </row>
    <row r="15" spans="1:49">
      <c r="A15" s="182">
        <f t="shared" si="0"/>
        <v>8</v>
      </c>
      <c r="B15" s="183"/>
      <c r="C15" s="184"/>
      <c r="D15" s="185"/>
      <c r="E15" s="185"/>
      <c r="F15" s="185"/>
      <c r="G15" s="186"/>
      <c r="H15" s="187"/>
      <c r="I15" s="187"/>
      <c r="J15" s="21"/>
      <c r="K15" s="92"/>
      <c r="L15" s="20"/>
      <c r="M15" s="206"/>
      <c r="N15" s="21"/>
      <c r="O15" s="21"/>
      <c r="P15" s="124"/>
      <c r="Q15" s="165"/>
      <c r="S15" s="167"/>
      <c r="T15" s="218"/>
      <c r="U15" s="167"/>
      <c r="V15" s="218"/>
      <c r="W15" s="217"/>
      <c r="X15" s="217"/>
      <c r="Y15" s="227"/>
      <c r="Z15" s="227"/>
      <c r="AA15" s="225"/>
      <c r="AB15" s="225"/>
      <c r="AC15" s="225"/>
      <c r="AD15" s="225"/>
      <c r="AE15" s="225"/>
      <c r="AF15" s="225"/>
      <c r="AG15" s="225"/>
      <c r="AH15" s="225"/>
      <c r="AI15" s="225"/>
      <c r="AJ15" s="225"/>
      <c r="AK15" s="225"/>
      <c r="AL15" s="225"/>
      <c r="AM15" s="225"/>
      <c r="AN15" s="225"/>
      <c r="AO15" s="225"/>
      <c r="AP15" s="225"/>
      <c r="AQ15" s="225"/>
      <c r="AR15" s="217"/>
      <c r="AS15" s="217"/>
      <c r="AT15" s="217"/>
      <c r="AU15" s="217"/>
      <c r="AV15" s="217"/>
      <c r="AW15" s="217"/>
    </row>
    <row r="16" spans="1:49">
      <c r="A16" s="182">
        <f t="shared" si="0"/>
        <v>9</v>
      </c>
      <c r="B16" s="183"/>
      <c r="C16" s="184"/>
      <c r="D16" s="185"/>
      <c r="E16" s="185"/>
      <c r="F16" s="185"/>
      <c r="G16" s="186"/>
      <c r="H16" s="187"/>
      <c r="I16" s="187"/>
      <c r="J16" s="21"/>
      <c r="K16" s="92"/>
      <c r="L16" s="20"/>
      <c r="M16" s="206"/>
      <c r="N16" s="21"/>
      <c r="O16" s="21"/>
      <c r="P16" s="124"/>
      <c r="Q16" s="165"/>
      <c r="S16" s="167"/>
      <c r="T16" s="218"/>
      <c r="U16" s="167"/>
      <c r="V16" s="218"/>
      <c r="W16" s="217"/>
      <c r="X16" s="217"/>
      <c r="Y16" s="227"/>
      <c r="Z16" s="227"/>
      <c r="AA16" s="225"/>
      <c r="AB16" s="225"/>
      <c r="AC16" s="225"/>
      <c r="AD16" s="225"/>
      <c r="AE16" s="225"/>
      <c r="AF16" s="225"/>
      <c r="AG16" s="225"/>
      <c r="AH16" s="225"/>
      <c r="AI16" s="225"/>
      <c r="AJ16" s="225"/>
      <c r="AK16" s="225"/>
      <c r="AL16" s="225"/>
      <c r="AM16" s="225"/>
      <c r="AN16" s="225"/>
      <c r="AO16" s="225"/>
      <c r="AP16" s="225"/>
      <c r="AQ16" s="225"/>
      <c r="AR16" s="217"/>
      <c r="AS16" s="217"/>
      <c r="AT16" s="217"/>
      <c r="AU16" s="217"/>
      <c r="AV16" s="217"/>
      <c r="AW16" s="217"/>
    </row>
    <row r="17" spans="1:49">
      <c r="A17" s="182">
        <f t="shared" si="0"/>
        <v>10</v>
      </c>
      <c r="B17" s="183"/>
      <c r="C17" s="184"/>
      <c r="D17" s="185"/>
      <c r="E17" s="185"/>
      <c r="F17" s="185"/>
      <c r="G17" s="186"/>
      <c r="H17" s="187"/>
      <c r="I17" s="187"/>
      <c r="J17" s="21"/>
      <c r="K17" s="92"/>
      <c r="L17" s="20"/>
      <c r="M17" s="206"/>
      <c r="N17" s="21"/>
      <c r="O17" s="21"/>
      <c r="P17" s="124"/>
      <c r="Q17" s="165"/>
      <c r="S17" s="167"/>
      <c r="T17" s="218"/>
      <c r="U17" s="167"/>
      <c r="V17" s="218"/>
      <c r="W17" s="217"/>
      <c r="X17" s="217"/>
      <c r="Y17" s="227"/>
      <c r="Z17" s="227"/>
      <c r="AA17" s="225"/>
      <c r="AB17" s="225"/>
      <c r="AC17" s="225"/>
      <c r="AD17" s="225"/>
      <c r="AE17" s="225"/>
      <c r="AF17" s="225"/>
      <c r="AG17" s="225"/>
      <c r="AH17" s="225"/>
      <c r="AI17" s="225"/>
      <c r="AJ17" s="225"/>
      <c r="AK17" s="225"/>
      <c r="AL17" s="225"/>
      <c r="AM17" s="225"/>
      <c r="AN17" s="225"/>
      <c r="AO17" s="225"/>
      <c r="AP17" s="225"/>
      <c r="AQ17" s="225"/>
      <c r="AR17" s="217"/>
      <c r="AS17" s="217"/>
      <c r="AT17" s="217"/>
      <c r="AU17" s="217"/>
      <c r="AV17" s="217"/>
      <c r="AW17" s="217"/>
    </row>
    <row r="18" spans="1:49">
      <c r="A18" s="182">
        <f t="shared" si="0"/>
        <v>11</v>
      </c>
      <c r="B18" s="183"/>
      <c r="C18" s="184"/>
      <c r="D18" s="185"/>
      <c r="E18" s="185"/>
      <c r="F18" s="185"/>
      <c r="G18" s="186"/>
      <c r="H18" s="187"/>
      <c r="I18" s="187"/>
      <c r="J18" s="21"/>
      <c r="K18" s="92"/>
      <c r="L18" s="20"/>
      <c r="M18" s="206"/>
      <c r="N18" s="21"/>
      <c r="O18" s="21"/>
      <c r="P18" s="124"/>
      <c r="Q18" s="165"/>
      <c r="S18" s="167"/>
      <c r="T18" s="218"/>
      <c r="U18" s="167"/>
      <c r="V18" s="218"/>
      <c r="W18" s="217"/>
      <c r="X18" s="217"/>
      <c r="Y18" s="227"/>
      <c r="Z18" s="227"/>
      <c r="AA18" s="225"/>
      <c r="AB18" s="225"/>
      <c r="AC18" s="225"/>
      <c r="AD18" s="225"/>
      <c r="AE18" s="225"/>
      <c r="AF18" s="225"/>
      <c r="AG18" s="225"/>
      <c r="AH18" s="225"/>
      <c r="AI18" s="225"/>
      <c r="AJ18" s="225"/>
      <c r="AK18" s="225"/>
      <c r="AL18" s="225"/>
      <c r="AM18" s="225"/>
      <c r="AN18" s="225"/>
      <c r="AO18" s="225"/>
      <c r="AP18" s="225"/>
      <c r="AQ18" s="225"/>
      <c r="AR18" s="217"/>
      <c r="AS18" s="217"/>
      <c r="AT18" s="217"/>
      <c r="AU18" s="217"/>
      <c r="AV18" s="217"/>
      <c r="AW18" s="217"/>
    </row>
    <row r="19" spans="1:49">
      <c r="A19" s="182">
        <f t="shared" si="0"/>
        <v>12</v>
      </c>
      <c r="B19" s="183"/>
      <c r="C19" s="184"/>
      <c r="D19" s="185"/>
      <c r="E19" s="185"/>
      <c r="F19" s="185"/>
      <c r="G19" s="186"/>
      <c r="H19" s="187"/>
      <c r="I19" s="187"/>
      <c r="J19" s="21"/>
      <c r="K19" s="92"/>
      <c r="L19" s="20"/>
      <c r="M19" s="206"/>
      <c r="N19" s="21"/>
      <c r="O19" s="21"/>
      <c r="P19" s="124"/>
      <c r="Q19" s="165"/>
      <c r="S19" s="167"/>
      <c r="T19" s="218"/>
      <c r="U19" s="167"/>
      <c r="V19" s="218"/>
      <c r="W19" s="217"/>
      <c r="X19" s="217"/>
      <c r="Y19" s="227"/>
      <c r="Z19" s="227"/>
      <c r="AA19" s="225"/>
      <c r="AB19" s="225"/>
      <c r="AC19" s="225"/>
      <c r="AD19" s="225"/>
      <c r="AE19" s="225"/>
      <c r="AF19" s="225"/>
      <c r="AG19" s="225"/>
      <c r="AH19" s="225"/>
      <c r="AI19" s="225"/>
      <c r="AJ19" s="225"/>
      <c r="AK19" s="225"/>
      <c r="AL19" s="225"/>
      <c r="AM19" s="225"/>
      <c r="AN19" s="225"/>
      <c r="AO19" s="225"/>
      <c r="AP19" s="225"/>
      <c r="AQ19" s="225"/>
      <c r="AR19" s="217"/>
      <c r="AS19" s="217"/>
      <c r="AT19" s="217"/>
      <c r="AU19" s="217"/>
      <c r="AV19" s="217"/>
      <c r="AW19" s="217"/>
    </row>
    <row r="20" spans="1:49">
      <c r="A20" s="182">
        <f t="shared" si="0"/>
        <v>13</v>
      </c>
      <c r="B20" s="183"/>
      <c r="C20" s="184"/>
      <c r="D20" s="185"/>
      <c r="E20" s="185"/>
      <c r="F20" s="185"/>
      <c r="G20" s="186"/>
      <c r="H20" s="187"/>
      <c r="I20" s="187"/>
      <c r="J20" s="21"/>
      <c r="K20" s="92"/>
      <c r="L20" s="20"/>
      <c r="M20" s="206"/>
      <c r="N20" s="21"/>
      <c r="O20" s="21"/>
      <c r="P20" s="124"/>
      <c r="Q20" s="165"/>
      <c r="S20" s="167"/>
      <c r="T20" s="218"/>
      <c r="U20" s="167"/>
      <c r="V20" s="218"/>
      <c r="W20" s="217"/>
      <c r="X20" s="217"/>
      <c r="Y20" s="227"/>
      <c r="Z20" s="227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17"/>
      <c r="AS20" s="217"/>
      <c r="AT20" s="217"/>
      <c r="AU20" s="217"/>
      <c r="AV20" s="217"/>
      <c r="AW20" s="217"/>
    </row>
    <row r="21" spans="1:49">
      <c r="A21" s="182">
        <f t="shared" si="0"/>
        <v>14</v>
      </c>
      <c r="B21" s="183"/>
      <c r="C21" s="184"/>
      <c r="D21" s="185"/>
      <c r="E21" s="185"/>
      <c r="F21" s="185"/>
      <c r="G21" s="186"/>
      <c r="H21" s="187"/>
      <c r="I21" s="187"/>
      <c r="J21" s="21"/>
      <c r="K21" s="92"/>
      <c r="L21" s="20"/>
      <c r="M21" s="206"/>
      <c r="N21" s="21"/>
      <c r="O21" s="21"/>
      <c r="P21" s="124"/>
      <c r="Q21" s="165"/>
      <c r="S21" s="167"/>
      <c r="T21" s="218"/>
      <c r="U21" s="167"/>
      <c r="V21" s="218"/>
      <c r="W21" s="217"/>
      <c r="X21" s="217"/>
      <c r="Y21" s="227"/>
      <c r="Z21" s="227"/>
      <c r="AA21" s="225"/>
      <c r="AB21" s="225"/>
      <c r="AC21" s="225"/>
      <c r="AD21" s="225"/>
      <c r="AE21" s="225"/>
      <c r="AF21" s="225"/>
      <c r="AG21" s="225"/>
      <c r="AH21" s="225"/>
      <c r="AI21" s="225"/>
      <c r="AJ21" s="225"/>
      <c r="AK21" s="225"/>
      <c r="AL21" s="225"/>
      <c r="AM21" s="225"/>
      <c r="AN21" s="225"/>
      <c r="AO21" s="225"/>
      <c r="AP21" s="225"/>
      <c r="AQ21" s="225"/>
      <c r="AR21" s="217"/>
      <c r="AS21" s="217"/>
      <c r="AT21" s="217"/>
      <c r="AU21" s="217"/>
      <c r="AV21" s="217"/>
      <c r="AW21" s="217"/>
    </row>
    <row r="22" spans="1:49">
      <c r="A22" s="182">
        <f t="shared" si="0"/>
        <v>15</v>
      </c>
      <c r="B22" s="183"/>
      <c r="C22" s="184"/>
      <c r="D22" s="185"/>
      <c r="E22" s="185"/>
      <c r="F22" s="185"/>
      <c r="G22" s="186"/>
      <c r="H22" s="187"/>
      <c r="I22" s="187"/>
      <c r="J22" s="21"/>
      <c r="K22" s="92"/>
      <c r="L22" s="20"/>
      <c r="M22" s="206"/>
      <c r="N22" s="21"/>
      <c r="O22" s="21"/>
      <c r="P22" s="124"/>
      <c r="Q22" s="165"/>
      <c r="S22" s="167"/>
      <c r="T22" s="218"/>
      <c r="U22" s="167"/>
      <c r="V22" s="218"/>
      <c r="W22" s="217"/>
      <c r="X22" s="217"/>
      <c r="Y22" s="227"/>
      <c r="Z22" s="227"/>
      <c r="AA22" s="225"/>
      <c r="AB22" s="225"/>
      <c r="AC22" s="225"/>
      <c r="AD22" s="225"/>
      <c r="AE22" s="225"/>
      <c r="AF22" s="225"/>
      <c r="AG22" s="225"/>
      <c r="AH22" s="225"/>
      <c r="AI22" s="225"/>
      <c r="AJ22" s="225"/>
      <c r="AK22" s="225"/>
      <c r="AL22" s="225"/>
      <c r="AM22" s="225"/>
      <c r="AN22" s="225"/>
      <c r="AO22" s="225"/>
      <c r="AP22" s="225"/>
      <c r="AQ22" s="225"/>
      <c r="AR22" s="217"/>
      <c r="AS22" s="217"/>
      <c r="AT22" s="217"/>
      <c r="AU22" s="217"/>
      <c r="AV22" s="217"/>
      <c r="AW22" s="217"/>
    </row>
    <row r="23" spans="1:49">
      <c r="A23" s="182">
        <f t="shared" si="0"/>
        <v>16</v>
      </c>
      <c r="B23" s="183"/>
      <c r="C23" s="184"/>
      <c r="D23" s="185"/>
      <c r="E23" s="185"/>
      <c r="F23" s="185"/>
      <c r="G23" s="186"/>
      <c r="H23" s="187"/>
      <c r="I23" s="187"/>
      <c r="J23" s="21"/>
      <c r="K23" s="92"/>
      <c r="L23" s="20"/>
      <c r="M23" s="206"/>
      <c r="N23" s="21"/>
      <c r="O23" s="21"/>
      <c r="P23" s="124"/>
      <c r="Q23" s="165"/>
      <c r="S23" s="167"/>
      <c r="T23" s="218"/>
      <c r="U23" s="167"/>
      <c r="V23" s="218"/>
      <c r="W23" s="217"/>
      <c r="X23" s="21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17"/>
      <c r="AS23" s="217"/>
      <c r="AT23" s="217"/>
      <c r="AU23" s="217"/>
      <c r="AV23" s="217"/>
      <c r="AW23" s="217"/>
    </row>
    <row r="24" spans="1:49">
      <c r="A24" s="182">
        <f t="shared" si="0"/>
        <v>17</v>
      </c>
      <c r="B24" s="183"/>
      <c r="C24" s="184"/>
      <c r="D24" s="185"/>
      <c r="E24" s="185"/>
      <c r="F24" s="185"/>
      <c r="G24" s="186"/>
      <c r="H24" s="187"/>
      <c r="I24" s="187"/>
      <c r="J24" s="21"/>
      <c r="K24" s="92"/>
      <c r="L24" s="20"/>
      <c r="M24" s="206"/>
      <c r="N24" s="21"/>
      <c r="O24" s="21"/>
      <c r="P24" s="124"/>
      <c r="Q24" s="165"/>
      <c r="S24" s="167"/>
      <c r="T24" s="218"/>
      <c r="U24" s="167"/>
      <c r="V24" s="218"/>
      <c r="W24" s="217"/>
      <c r="X24" s="217"/>
      <c r="Y24" s="227"/>
      <c r="Z24" s="227"/>
      <c r="AA24" s="227"/>
      <c r="AB24" s="227"/>
      <c r="AC24" s="227"/>
      <c r="AD24" s="227"/>
      <c r="AE24" s="227"/>
      <c r="AF24" s="227"/>
      <c r="AG24" s="227"/>
      <c r="AH24" s="227"/>
      <c r="AI24" s="227"/>
      <c r="AJ24" s="227"/>
      <c r="AK24" s="227"/>
      <c r="AL24" s="227"/>
      <c r="AM24" s="227"/>
      <c r="AN24" s="227"/>
      <c r="AO24" s="227"/>
      <c r="AP24" s="227"/>
      <c r="AQ24" s="227"/>
      <c r="AR24" s="217"/>
      <c r="AS24" s="217"/>
      <c r="AT24" s="217"/>
      <c r="AU24" s="217"/>
      <c r="AV24" s="217"/>
      <c r="AW24" s="217"/>
    </row>
    <row r="25" spans="1:49">
      <c r="A25" s="182">
        <f t="shared" si="0"/>
        <v>18</v>
      </c>
      <c r="B25" s="183"/>
      <c r="C25" s="184"/>
      <c r="D25" s="185"/>
      <c r="E25" s="185"/>
      <c r="F25" s="185"/>
      <c r="G25" s="186"/>
      <c r="H25" s="187"/>
      <c r="I25" s="187"/>
      <c r="J25" s="21"/>
      <c r="K25" s="92"/>
      <c r="L25" s="20"/>
      <c r="M25" s="206"/>
      <c r="N25" s="21"/>
      <c r="O25" s="21"/>
      <c r="P25" s="124"/>
      <c r="Q25" s="165"/>
      <c r="S25" s="167"/>
      <c r="T25" s="218"/>
      <c r="U25" s="167"/>
      <c r="V25" s="218"/>
      <c r="W25" s="217"/>
      <c r="X25" s="217"/>
      <c r="Y25" s="227"/>
      <c r="Z25" s="227"/>
      <c r="AA25" s="227"/>
      <c r="AB25" s="227"/>
      <c r="AC25" s="227"/>
      <c r="AD25" s="227"/>
      <c r="AE25" s="227"/>
      <c r="AF25" s="227"/>
      <c r="AG25" s="227"/>
      <c r="AH25" s="227"/>
      <c r="AI25" s="227"/>
      <c r="AJ25" s="227"/>
      <c r="AK25" s="227"/>
      <c r="AL25" s="227"/>
      <c r="AM25" s="227"/>
      <c r="AN25" s="227"/>
      <c r="AO25" s="227"/>
      <c r="AP25" s="227"/>
      <c r="AQ25" s="227"/>
      <c r="AR25" s="217"/>
      <c r="AS25" s="217"/>
      <c r="AT25" s="217"/>
      <c r="AU25" s="217"/>
      <c r="AV25" s="217"/>
      <c r="AW25" s="217"/>
    </row>
    <row r="26" spans="1:49">
      <c r="A26" s="182">
        <f t="shared" si="0"/>
        <v>19</v>
      </c>
      <c r="B26" s="183"/>
      <c r="C26" s="184"/>
      <c r="D26" s="185"/>
      <c r="E26" s="185"/>
      <c r="F26" s="185"/>
      <c r="G26" s="186"/>
      <c r="H26" s="187"/>
      <c r="I26" s="187"/>
      <c r="J26" s="21"/>
      <c r="K26" s="92"/>
      <c r="L26" s="20"/>
      <c r="M26" s="206"/>
      <c r="N26" s="21"/>
      <c r="O26" s="21"/>
      <c r="P26" s="124"/>
      <c r="Q26" s="165"/>
      <c r="S26" s="167"/>
      <c r="T26" s="218"/>
      <c r="U26" s="167"/>
      <c r="V26" s="218"/>
      <c r="W26" s="217"/>
      <c r="X26" s="217"/>
      <c r="Y26" s="227"/>
      <c r="Z26" s="227"/>
      <c r="AA26" s="227"/>
      <c r="AB26" s="227"/>
      <c r="AC26" s="227"/>
      <c r="AD26" s="227"/>
      <c r="AE26" s="227"/>
      <c r="AF26" s="227"/>
      <c r="AG26" s="227"/>
      <c r="AH26" s="227"/>
      <c r="AI26" s="227"/>
      <c r="AJ26" s="227"/>
      <c r="AK26" s="227"/>
      <c r="AL26" s="227"/>
      <c r="AM26" s="227"/>
      <c r="AN26" s="227"/>
      <c r="AO26" s="227"/>
      <c r="AP26" s="227"/>
      <c r="AQ26" s="227"/>
      <c r="AR26" s="217"/>
      <c r="AS26" s="217"/>
      <c r="AT26" s="217"/>
      <c r="AU26" s="217"/>
      <c r="AV26" s="217"/>
      <c r="AW26" s="217"/>
    </row>
    <row r="27" spans="1:49">
      <c r="A27" s="182">
        <f t="shared" si="0"/>
        <v>20</v>
      </c>
      <c r="B27" s="183"/>
      <c r="C27" s="184"/>
      <c r="D27" s="185"/>
      <c r="E27" s="185"/>
      <c r="F27" s="185"/>
      <c r="G27" s="186"/>
      <c r="H27" s="187"/>
      <c r="I27" s="187"/>
      <c r="J27" s="21"/>
      <c r="K27" s="92"/>
      <c r="L27" s="20"/>
      <c r="M27" s="206"/>
      <c r="N27" s="21"/>
      <c r="O27" s="21"/>
      <c r="P27" s="124"/>
      <c r="Q27" s="165"/>
      <c r="S27" s="167"/>
      <c r="T27" s="218"/>
      <c r="U27" s="167"/>
      <c r="V27" s="218"/>
      <c r="W27" s="217"/>
      <c r="X27" s="217"/>
      <c r="Y27" s="227"/>
      <c r="Z27" s="227"/>
      <c r="AA27" s="227"/>
      <c r="AB27" s="227"/>
      <c r="AC27" s="227"/>
      <c r="AD27" s="227"/>
      <c r="AE27" s="227"/>
      <c r="AF27" s="227"/>
      <c r="AG27" s="227"/>
      <c r="AH27" s="227"/>
      <c r="AI27" s="227"/>
      <c r="AJ27" s="227"/>
      <c r="AK27" s="227"/>
      <c r="AL27" s="227"/>
      <c r="AM27" s="227"/>
      <c r="AN27" s="227"/>
      <c r="AO27" s="227"/>
      <c r="AP27" s="227"/>
      <c r="AQ27" s="227"/>
      <c r="AR27" s="217"/>
      <c r="AS27" s="217"/>
      <c r="AT27" s="217"/>
      <c r="AU27" s="217"/>
      <c r="AV27" s="217"/>
      <c r="AW27" s="217"/>
    </row>
    <row r="28" spans="1:49">
      <c r="A28" s="182"/>
      <c r="B28" s="183"/>
      <c r="C28" s="184"/>
      <c r="D28" s="185"/>
      <c r="E28" s="185"/>
      <c r="F28" s="185"/>
      <c r="G28" s="186"/>
      <c r="H28" s="187"/>
      <c r="I28" s="187"/>
      <c r="J28" s="21"/>
      <c r="K28" s="92"/>
      <c r="L28" s="20"/>
      <c r="M28" s="206"/>
      <c r="N28" s="21"/>
      <c r="O28" s="21"/>
      <c r="P28" s="124"/>
      <c r="Q28" s="165"/>
      <c r="S28" s="167"/>
      <c r="T28" s="218"/>
      <c r="U28" s="167"/>
      <c r="V28" s="218"/>
      <c r="W28" s="217"/>
      <c r="X28" s="217"/>
      <c r="Y28" s="227"/>
      <c r="Z28" s="227"/>
      <c r="AA28" s="227"/>
      <c r="AB28" s="227"/>
      <c r="AC28" s="227"/>
      <c r="AD28" s="227"/>
      <c r="AE28" s="227"/>
      <c r="AF28" s="227"/>
      <c r="AG28" s="227"/>
      <c r="AH28" s="227"/>
      <c r="AI28" s="227"/>
      <c r="AJ28" s="227"/>
      <c r="AK28" s="227"/>
      <c r="AL28" s="227"/>
      <c r="AM28" s="227"/>
      <c r="AN28" s="227"/>
      <c r="AO28" s="227"/>
      <c r="AP28" s="227"/>
      <c r="AQ28" s="227"/>
      <c r="AR28" s="217"/>
      <c r="AS28" s="217"/>
      <c r="AT28" s="217"/>
      <c r="AU28" s="217"/>
      <c r="AV28" s="217"/>
      <c r="AW28" s="217"/>
    </row>
    <row r="29" spans="1:43">
      <c r="A29" s="188"/>
      <c r="B29" s="189"/>
      <c r="C29" s="189" t="s">
        <v>110</v>
      </c>
      <c r="D29" s="190"/>
      <c r="E29" s="190"/>
      <c r="F29" s="190"/>
      <c r="G29" s="190"/>
      <c r="H29" s="190"/>
      <c r="I29" s="190"/>
      <c r="J29" s="21">
        <f>ROUND(SUM(J8:J28),2)</f>
        <v>0</v>
      </c>
      <c r="K29" s="92">
        <f>ROUND(SUM(K8:K28),2)</f>
        <v>0</v>
      </c>
      <c r="L29" s="20" t="e">
        <f>IF(#REF!&lt;&gt;"B","",ROUND(SUM(L8:L28),2))</f>
        <v>#REF!</v>
      </c>
      <c r="M29" s="21"/>
      <c r="N29" s="21" t="e">
        <f>IF(#REF!&lt;&gt;"B","",ROUND(SUM(N8:N28),2))</f>
        <v>#REF!</v>
      </c>
      <c r="O29" s="21" t="e">
        <f>IF(#REF!&lt;&gt;"B","",ROUND(SUM(O8:O28),2))</f>
        <v>#REF!</v>
      </c>
      <c r="P29" s="124" t="e">
        <f>IF(#REF!&lt;&gt;"B","",IF(K29=0,0,ROUND(O29/ABS(K29),4)))</f>
        <v>#REF!</v>
      </c>
      <c r="Q29" s="41"/>
      <c r="S29" s="167"/>
      <c r="T29" s="219"/>
      <c r="U29" s="167"/>
      <c r="V29" s="219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/>
      <c r="AK29" s="195"/>
      <c r="AL29" s="195"/>
      <c r="AM29" s="195"/>
      <c r="AN29" s="195"/>
      <c r="AO29" s="195"/>
      <c r="AP29" s="195"/>
      <c r="AQ29" s="195"/>
    </row>
    <row r="30" spans="1:43">
      <c r="A30" s="188"/>
      <c r="B30" s="189"/>
      <c r="C30" s="189" t="s">
        <v>199</v>
      </c>
      <c r="D30" s="190"/>
      <c r="E30" s="190"/>
      <c r="F30" s="190"/>
      <c r="G30" s="190"/>
      <c r="H30" s="190"/>
      <c r="I30" s="190"/>
      <c r="J30" s="21"/>
      <c r="K30" s="92"/>
      <c r="L30" s="20"/>
      <c r="M30" s="21"/>
      <c r="N30" s="21"/>
      <c r="O30" s="21" t="e">
        <f>IF(#REF!&lt;&gt;"B","",N30-K30)</f>
        <v>#REF!</v>
      </c>
      <c r="P30" s="124" t="e">
        <f>IF(#REF!&lt;&gt;"B","",IF(K30=0,0,ROUND(O30/ABS(K30),4)))</f>
        <v>#REF!</v>
      </c>
      <c r="Q30" s="61"/>
      <c r="S30" s="167"/>
      <c r="T30" s="219"/>
      <c r="U30" s="167"/>
      <c r="V30" s="219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5"/>
      <c r="AK30" s="195"/>
      <c r="AL30" s="195"/>
      <c r="AM30" s="195"/>
      <c r="AN30" s="195"/>
      <c r="AO30" s="195"/>
      <c r="AP30" s="195"/>
      <c r="AQ30" s="195"/>
    </row>
    <row r="31" spans="1:49">
      <c r="A31" s="191"/>
      <c r="B31" s="192"/>
      <c r="C31" s="193" t="s">
        <v>110</v>
      </c>
      <c r="D31" s="194"/>
      <c r="E31" s="194"/>
      <c r="F31" s="194"/>
      <c r="G31" s="194"/>
      <c r="H31" s="194"/>
      <c r="I31" s="194"/>
      <c r="J31" s="32">
        <f>J29-J30</f>
        <v>0</v>
      </c>
      <c r="K31" s="207">
        <f>K29-K30</f>
        <v>0</v>
      </c>
      <c r="L31" s="31" t="e">
        <f>IF(#REF!&lt;&gt;"B","",L29-L30)</f>
        <v>#REF!</v>
      </c>
      <c r="M31" s="32"/>
      <c r="N31" s="32" t="e">
        <f>IF(#REF!&lt;&gt;"B","",N29-N30)</f>
        <v>#REF!</v>
      </c>
      <c r="O31" s="32" t="e">
        <f>IF(#REF!&lt;&gt;"B","",O29-O30)</f>
        <v>#REF!</v>
      </c>
      <c r="P31" s="100" t="e">
        <f>IF(#REF!&lt;&gt;"B","",IF(K31=0,0,ROUND(O31/ABS(K31),4)))</f>
        <v>#REF!</v>
      </c>
      <c r="Q31" s="101"/>
      <c r="S31" s="220"/>
      <c r="T31" s="221" t="str">
        <f>IF(J31-S31=0,"OK","F")</f>
        <v>OK</v>
      </c>
      <c r="U31" s="220"/>
      <c r="V31" s="221" t="str">
        <f>IF(K31-U31=0,"OK","F")</f>
        <v>OK</v>
      </c>
      <c r="W31" s="217"/>
      <c r="X31" s="21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/>
      <c r="AK31" s="227"/>
      <c r="AL31" s="227"/>
      <c r="AM31" s="227"/>
      <c r="AN31" s="227"/>
      <c r="AO31" s="227"/>
      <c r="AP31" s="227"/>
      <c r="AQ31" s="227"/>
      <c r="AR31" s="217"/>
      <c r="AS31" s="217"/>
      <c r="AT31" s="217"/>
      <c r="AU31" s="217"/>
      <c r="AV31" s="217"/>
      <c r="AW31" s="217"/>
    </row>
    <row r="32" spans="1:17">
      <c r="A32" s="195"/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</row>
    <row r="33" spans="1:18">
      <c r="A33" s="196" t="e">
        <f>"被评估企业填表人："&amp;#REF!</f>
        <v>#REF!</v>
      </c>
      <c r="B33" s="195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222" t="e">
        <f>IF(#REF!="B","评估人员:"&amp;#REF!,"")</f>
        <v>#REF!</v>
      </c>
      <c r="R33" s="223"/>
    </row>
    <row r="34" spans="1:17">
      <c r="A34" s="196" t="e">
        <f>"填表日期："&amp;#REF!</f>
        <v>#REF!</v>
      </c>
      <c r="B34" s="195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</row>
  </sheetData>
  <mergeCells count="16">
    <mergeCell ref="AJ6:AM6"/>
    <mergeCell ref="BJ6:BM6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L6:L7"/>
    <mergeCell ref="N6:N7"/>
    <mergeCell ref="O6:O7"/>
    <mergeCell ref="P6:P7"/>
    <mergeCell ref="Q6:Q7"/>
  </mergeCells>
  <conditionalFormatting sqref="AY6:BR7">
    <cfRule type="expression" dxfId="0" priority="2" stopIfTrue="1">
      <formula>$U$8=0</formula>
    </cfRule>
  </conditionalFormatting>
  <printOptions horizontalCentered="1"/>
  <pageMargins left="0.31496062992126" right="0.31496062992126" top="0.94488188976378" bottom="0.354330708661417" header="0.31496062992126" footer="0.31496062992126"/>
  <pageSetup paperSize="9" fitToHeight="0" orientation="landscape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4"/>
  <sheetViews>
    <sheetView showGridLines="0" view="pageBreakPreview" zoomScale="95" zoomScaleNormal="100" workbookViewId="0">
      <pane xSplit="17" ySplit="7" topLeftCell="R8" activePane="bottomRight" state="frozen"/>
      <selection/>
      <selection pane="topRight"/>
      <selection pane="bottomLeft"/>
      <selection pane="bottomRight" activeCell="D20" sqref="D20"/>
    </sheetView>
  </sheetViews>
  <sheetFormatPr defaultColWidth="9" defaultRowHeight="14"/>
  <cols>
    <col min="1" max="1" width="5" customWidth="1"/>
    <col min="2" max="2" width="5.625" customWidth="1"/>
    <col min="3" max="3" width="12.625" customWidth="1"/>
    <col min="4" max="4" width="11.25" customWidth="1"/>
    <col min="5" max="5" width="9" customWidth="1"/>
    <col min="6" max="7" width="3.625" customWidth="1"/>
    <col min="8" max="9" width="7.625" customWidth="1"/>
    <col min="10" max="10" width="9.75" customWidth="1"/>
    <col min="11" max="11" width="10.875" customWidth="1"/>
    <col min="12" max="12" width="9.75" customWidth="1"/>
    <col min="13" max="13" width="5.625" customWidth="1"/>
    <col min="14" max="14" width="9.75" customWidth="1"/>
    <col min="15" max="15" width="8.75" customWidth="1"/>
    <col min="16" max="16" width="7.625" customWidth="1"/>
    <col min="19" max="19" width="9.625" customWidth="1"/>
    <col min="20" max="20" width="5.625" customWidth="1"/>
    <col min="22" max="22" width="5.625" customWidth="1"/>
  </cols>
  <sheetData>
    <row r="1" ht="21" spans="1:17">
      <c r="A1" s="2" t="e">
        <f>目录!$C45</f>
        <v>#REF!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>
      <c r="A2" s="4" t="e">
        <f>封面!$D$13</f>
        <v>#REF!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36"/>
      <c r="P3" s="36"/>
      <c r="Q3" s="36" t="e">
        <f>目录!$E45&amp;目录!$F45</f>
        <v>#REF!</v>
      </c>
    </row>
    <row r="4" spans="1:17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36" t="s">
        <v>94</v>
      </c>
    </row>
    <row r="5" spans="1:17">
      <c r="A5" s="151" t="s">
        <v>95</v>
      </c>
      <c r="B5" s="152"/>
      <c r="C5" s="152"/>
      <c r="D5" s="152"/>
      <c r="E5" s="152"/>
      <c r="F5" s="152"/>
      <c r="G5" s="152"/>
      <c r="H5" s="152"/>
      <c r="I5" s="152"/>
      <c r="J5" s="152"/>
      <c r="K5" s="156"/>
      <c r="L5" s="157" t="s">
        <v>96</v>
      </c>
      <c r="M5" s="158"/>
      <c r="N5" s="158"/>
      <c r="O5" s="158"/>
      <c r="P5" s="158"/>
      <c r="Q5" s="164"/>
    </row>
    <row r="6" s="1" customFormat="1" ht="13" spans="1:22">
      <c r="A6" s="76" t="s">
        <v>176</v>
      </c>
      <c r="B6" s="77" t="s">
        <v>204</v>
      </c>
      <c r="C6" s="77" t="s">
        <v>205</v>
      </c>
      <c r="D6" s="77" t="s">
        <v>206</v>
      </c>
      <c r="E6" s="77" t="s">
        <v>207</v>
      </c>
      <c r="F6" s="77" t="s">
        <v>208</v>
      </c>
      <c r="G6" s="77" t="s">
        <v>209</v>
      </c>
      <c r="H6" s="77" t="s">
        <v>259</v>
      </c>
      <c r="I6" s="77" t="s">
        <v>260</v>
      </c>
      <c r="J6" s="159" t="s">
        <v>99</v>
      </c>
      <c r="K6" s="160"/>
      <c r="L6" s="79" t="s">
        <v>183</v>
      </c>
      <c r="M6" s="14" t="s">
        <v>184</v>
      </c>
      <c r="N6" s="80" t="s">
        <v>185</v>
      </c>
      <c r="O6" s="161" t="s">
        <v>214</v>
      </c>
      <c r="P6" s="80" t="s">
        <v>102</v>
      </c>
      <c r="Q6" s="81" t="s">
        <v>115</v>
      </c>
      <c r="S6" s="103" t="s">
        <v>103</v>
      </c>
      <c r="T6" s="103" t="s">
        <v>104</v>
      </c>
      <c r="U6" s="103" t="s">
        <v>103</v>
      </c>
      <c r="V6" s="103" t="s">
        <v>104</v>
      </c>
    </row>
    <row r="7" s="1" customFormat="1" ht="13" spans="1:22">
      <c r="A7" s="82"/>
      <c r="B7" s="83"/>
      <c r="C7" s="83"/>
      <c r="D7" s="126"/>
      <c r="E7" s="126"/>
      <c r="F7" s="126"/>
      <c r="G7" s="126"/>
      <c r="H7" s="83"/>
      <c r="I7" s="83"/>
      <c r="J7" s="83" t="s">
        <v>188</v>
      </c>
      <c r="K7" s="113" t="s">
        <v>189</v>
      </c>
      <c r="L7" s="85"/>
      <c r="M7" s="86" t="s">
        <v>190</v>
      </c>
      <c r="N7" s="86"/>
      <c r="O7" s="86"/>
      <c r="P7" s="86"/>
      <c r="Q7" s="87"/>
      <c r="S7" s="104" t="s">
        <v>188</v>
      </c>
      <c r="T7" s="105"/>
      <c r="U7" s="104" t="s">
        <v>189</v>
      </c>
      <c r="V7" s="105"/>
    </row>
    <row r="8" spans="1:22">
      <c r="A8" s="88">
        <v>1</v>
      </c>
      <c r="B8" s="89"/>
      <c r="C8" s="153"/>
      <c r="D8" s="154"/>
      <c r="E8" s="154"/>
      <c r="F8" s="154"/>
      <c r="G8" s="93"/>
      <c r="H8" s="114"/>
      <c r="I8" s="114"/>
      <c r="J8" s="162"/>
      <c r="K8" s="122"/>
      <c r="L8" s="20"/>
      <c r="M8" s="21"/>
      <c r="N8" s="21"/>
      <c r="O8" s="21" t="e">
        <f>IF(#REF!&lt;&gt;"B","",N8-K8)</f>
        <v>#REF!</v>
      </c>
      <c r="P8" s="124" t="e">
        <f>IF(#REF!&lt;&gt;"B","",IF(K8=0,0,ROUND(O8/ABS(K8),4)))</f>
        <v>#REF!</v>
      </c>
      <c r="Q8" s="165"/>
      <c r="S8" s="166"/>
      <c r="T8" s="107"/>
      <c r="U8" s="166"/>
      <c r="V8" s="107"/>
    </row>
    <row r="9" spans="1:22">
      <c r="A9" s="88">
        <f>A8+1</f>
        <v>2</v>
      </c>
      <c r="B9" s="89"/>
      <c r="C9" s="153"/>
      <c r="D9" s="154"/>
      <c r="E9" s="154"/>
      <c r="F9" s="154"/>
      <c r="G9" s="93"/>
      <c r="H9" s="114"/>
      <c r="I9" s="114"/>
      <c r="J9" s="162"/>
      <c r="K9" s="122"/>
      <c r="L9" s="20"/>
      <c r="M9" s="21"/>
      <c r="N9" s="21"/>
      <c r="O9" s="21" t="e">
        <f>IF(#REF!&lt;&gt;"B","",N9-K9)</f>
        <v>#REF!</v>
      </c>
      <c r="P9" s="124" t="e">
        <f>IF(#REF!&lt;&gt;"B","",IF(K9=0,0,ROUND(O9/ABS(K9),4)))</f>
        <v>#REF!</v>
      </c>
      <c r="Q9" s="165"/>
      <c r="S9" s="167"/>
      <c r="T9" s="108"/>
      <c r="U9" s="167"/>
      <c r="V9" s="108"/>
    </row>
    <row r="10" spans="1:22">
      <c r="A10" s="88">
        <f t="shared" ref="A10:A27" si="0">A9+1</f>
        <v>3</v>
      </c>
      <c r="B10" s="89"/>
      <c r="C10" s="153"/>
      <c r="D10" s="154"/>
      <c r="E10" s="154"/>
      <c r="F10" s="154"/>
      <c r="G10" s="93"/>
      <c r="H10" s="114"/>
      <c r="I10" s="114"/>
      <c r="J10" s="162"/>
      <c r="K10" s="122"/>
      <c r="L10" s="20"/>
      <c r="M10" s="21"/>
      <c r="N10" s="21"/>
      <c r="O10" s="21"/>
      <c r="P10" s="124"/>
      <c r="Q10" s="165"/>
      <c r="S10" s="167"/>
      <c r="T10" s="108"/>
      <c r="U10" s="167"/>
      <c r="V10" s="108"/>
    </row>
    <row r="11" spans="1:22">
      <c r="A11" s="88">
        <f t="shared" si="0"/>
        <v>4</v>
      </c>
      <c r="B11" s="89"/>
      <c r="C11" s="153"/>
      <c r="D11" s="154"/>
      <c r="E11" s="154"/>
      <c r="F11" s="154"/>
      <c r="G11" s="93"/>
      <c r="H11" s="114"/>
      <c r="I11" s="114"/>
      <c r="J11" s="162"/>
      <c r="K11" s="122"/>
      <c r="L11" s="20"/>
      <c r="M11" s="21"/>
      <c r="N11" s="21"/>
      <c r="O11" s="21"/>
      <c r="P11" s="124"/>
      <c r="Q11" s="165"/>
      <c r="S11" s="167"/>
      <c r="T11" s="108"/>
      <c r="U11" s="167"/>
      <c r="V11" s="108"/>
    </row>
    <row r="12" spans="1:22">
      <c r="A12" s="88">
        <f t="shared" si="0"/>
        <v>5</v>
      </c>
      <c r="B12" s="89"/>
      <c r="C12" s="153"/>
      <c r="D12" s="154"/>
      <c r="E12" s="154"/>
      <c r="F12" s="154"/>
      <c r="G12" s="93"/>
      <c r="H12" s="114"/>
      <c r="I12" s="114"/>
      <c r="J12" s="162"/>
      <c r="K12" s="122"/>
      <c r="L12" s="20"/>
      <c r="M12" s="21"/>
      <c r="N12" s="21"/>
      <c r="O12" s="21"/>
      <c r="P12" s="124"/>
      <c r="Q12" s="165"/>
      <c r="S12" s="167"/>
      <c r="T12" s="108"/>
      <c r="U12" s="167"/>
      <c r="V12" s="108"/>
    </row>
    <row r="13" spans="1:22">
      <c r="A13" s="88">
        <f t="shared" si="0"/>
        <v>6</v>
      </c>
      <c r="B13" s="89"/>
      <c r="C13" s="153"/>
      <c r="D13" s="154"/>
      <c r="E13" s="154"/>
      <c r="F13" s="154"/>
      <c r="G13" s="93"/>
      <c r="H13" s="114"/>
      <c r="I13" s="114"/>
      <c r="J13" s="162"/>
      <c r="K13" s="122"/>
      <c r="L13" s="20"/>
      <c r="M13" s="21"/>
      <c r="N13" s="21"/>
      <c r="O13" s="21"/>
      <c r="P13" s="124"/>
      <c r="Q13" s="165"/>
      <c r="S13" s="167"/>
      <c r="T13" s="108"/>
      <c r="U13" s="167"/>
      <c r="V13" s="108"/>
    </row>
    <row r="14" spans="1:22">
      <c r="A14" s="88">
        <f t="shared" si="0"/>
        <v>7</v>
      </c>
      <c r="B14" s="89"/>
      <c r="C14" s="153"/>
      <c r="D14" s="154"/>
      <c r="E14" s="154"/>
      <c r="F14" s="154"/>
      <c r="G14" s="93"/>
      <c r="H14" s="114"/>
      <c r="I14" s="114"/>
      <c r="J14" s="162"/>
      <c r="K14" s="122"/>
      <c r="L14" s="20"/>
      <c r="M14" s="21"/>
      <c r="N14" s="21"/>
      <c r="O14" s="21"/>
      <c r="P14" s="124"/>
      <c r="Q14" s="165"/>
      <c r="S14" s="167"/>
      <c r="T14" s="108"/>
      <c r="U14" s="167"/>
      <c r="V14" s="108"/>
    </row>
    <row r="15" spans="1:22">
      <c r="A15" s="88">
        <f t="shared" si="0"/>
        <v>8</v>
      </c>
      <c r="B15" s="89"/>
      <c r="C15" s="153"/>
      <c r="D15" s="154"/>
      <c r="E15" s="154"/>
      <c r="F15" s="154"/>
      <c r="G15" s="93"/>
      <c r="H15" s="114"/>
      <c r="I15" s="114"/>
      <c r="J15" s="162"/>
      <c r="K15" s="122"/>
      <c r="L15" s="20"/>
      <c r="M15" s="21"/>
      <c r="N15" s="21"/>
      <c r="O15" s="21"/>
      <c r="P15" s="124"/>
      <c r="Q15" s="165"/>
      <c r="S15" s="167"/>
      <c r="T15" s="108"/>
      <c r="U15" s="167"/>
      <c r="V15" s="108"/>
    </row>
    <row r="16" spans="1:22">
      <c r="A16" s="88">
        <f t="shared" si="0"/>
        <v>9</v>
      </c>
      <c r="B16" s="89"/>
      <c r="C16" s="153"/>
      <c r="D16" s="154"/>
      <c r="E16" s="154"/>
      <c r="F16" s="154"/>
      <c r="G16" s="93"/>
      <c r="H16" s="114"/>
      <c r="I16" s="114"/>
      <c r="J16" s="162"/>
      <c r="K16" s="122"/>
      <c r="L16" s="20"/>
      <c r="M16" s="21"/>
      <c r="N16" s="21"/>
      <c r="O16" s="21"/>
      <c r="P16" s="124"/>
      <c r="Q16" s="165"/>
      <c r="S16" s="167"/>
      <c r="T16" s="108"/>
      <c r="U16" s="167"/>
      <c r="V16" s="108"/>
    </row>
    <row r="17" spans="1:22">
      <c r="A17" s="88">
        <f t="shared" si="0"/>
        <v>10</v>
      </c>
      <c r="B17" s="89"/>
      <c r="C17" s="153"/>
      <c r="D17" s="154"/>
      <c r="E17" s="154"/>
      <c r="F17" s="154"/>
      <c r="G17" s="93"/>
      <c r="H17" s="114"/>
      <c r="I17" s="114"/>
      <c r="J17" s="162"/>
      <c r="K17" s="122"/>
      <c r="L17" s="20"/>
      <c r="M17" s="21"/>
      <c r="N17" s="21"/>
      <c r="O17" s="21"/>
      <c r="P17" s="124"/>
      <c r="Q17" s="165"/>
      <c r="S17" s="167"/>
      <c r="T17" s="108"/>
      <c r="U17" s="167"/>
      <c r="V17" s="108"/>
    </row>
    <row r="18" spans="1:22">
      <c r="A18" s="88">
        <f t="shared" si="0"/>
        <v>11</v>
      </c>
      <c r="B18" s="89"/>
      <c r="C18" s="153"/>
      <c r="D18" s="154"/>
      <c r="E18" s="154"/>
      <c r="F18" s="154"/>
      <c r="G18" s="93"/>
      <c r="H18" s="114"/>
      <c r="I18" s="114"/>
      <c r="J18" s="162"/>
      <c r="K18" s="122"/>
      <c r="L18" s="20"/>
      <c r="M18" s="21"/>
      <c r="N18" s="21"/>
      <c r="O18" s="21"/>
      <c r="P18" s="124"/>
      <c r="Q18" s="165"/>
      <c r="S18" s="167"/>
      <c r="T18" s="108"/>
      <c r="U18" s="167"/>
      <c r="V18" s="108"/>
    </row>
    <row r="19" spans="1:22">
      <c r="A19" s="88">
        <f t="shared" si="0"/>
        <v>12</v>
      </c>
      <c r="B19" s="89"/>
      <c r="C19" s="153"/>
      <c r="D19" s="154"/>
      <c r="E19" s="154"/>
      <c r="F19" s="154"/>
      <c r="G19" s="93"/>
      <c r="H19" s="114"/>
      <c r="I19" s="114"/>
      <c r="J19" s="162"/>
      <c r="K19" s="122"/>
      <c r="L19" s="20"/>
      <c r="M19" s="21"/>
      <c r="N19" s="21"/>
      <c r="O19" s="21"/>
      <c r="P19" s="124"/>
      <c r="Q19" s="165"/>
      <c r="S19" s="167"/>
      <c r="T19" s="108"/>
      <c r="U19" s="167"/>
      <c r="V19" s="108"/>
    </row>
    <row r="20" spans="1:22">
      <c r="A20" s="88">
        <f t="shared" si="0"/>
        <v>13</v>
      </c>
      <c r="B20" s="89"/>
      <c r="C20" s="153"/>
      <c r="D20" s="154"/>
      <c r="E20" s="154"/>
      <c r="F20" s="154"/>
      <c r="G20" s="93"/>
      <c r="H20" s="114"/>
      <c r="I20" s="114"/>
      <c r="J20" s="162"/>
      <c r="K20" s="122"/>
      <c r="L20" s="20"/>
      <c r="M20" s="21"/>
      <c r="N20" s="21"/>
      <c r="O20" s="21"/>
      <c r="P20" s="124"/>
      <c r="Q20" s="165"/>
      <c r="S20" s="167"/>
      <c r="T20" s="108"/>
      <c r="U20" s="167"/>
      <c r="V20" s="108"/>
    </row>
    <row r="21" spans="1:22">
      <c r="A21" s="88">
        <f t="shared" si="0"/>
        <v>14</v>
      </c>
      <c r="B21" s="89"/>
      <c r="C21" s="153"/>
      <c r="D21" s="154"/>
      <c r="E21" s="154"/>
      <c r="F21" s="154"/>
      <c r="G21" s="93"/>
      <c r="H21" s="114"/>
      <c r="I21" s="114"/>
      <c r="J21" s="162"/>
      <c r="K21" s="122"/>
      <c r="L21" s="20"/>
      <c r="M21" s="21"/>
      <c r="N21" s="21"/>
      <c r="O21" s="21"/>
      <c r="P21" s="124"/>
      <c r="Q21" s="165"/>
      <c r="S21" s="167"/>
      <c r="T21" s="108"/>
      <c r="U21" s="167"/>
      <c r="V21" s="108"/>
    </row>
    <row r="22" spans="1:22">
      <c r="A22" s="88">
        <f t="shared" si="0"/>
        <v>15</v>
      </c>
      <c r="B22" s="89"/>
      <c r="C22" s="153"/>
      <c r="D22" s="154"/>
      <c r="E22" s="154"/>
      <c r="F22" s="154"/>
      <c r="G22" s="93"/>
      <c r="H22" s="114"/>
      <c r="I22" s="114"/>
      <c r="J22" s="162"/>
      <c r="K22" s="122"/>
      <c r="L22" s="20"/>
      <c r="M22" s="21"/>
      <c r="N22" s="21"/>
      <c r="O22" s="21"/>
      <c r="P22" s="124"/>
      <c r="Q22" s="165"/>
      <c r="S22" s="167"/>
      <c r="T22" s="108"/>
      <c r="U22" s="167"/>
      <c r="V22" s="108"/>
    </row>
    <row r="23" spans="1:22">
      <c r="A23" s="88">
        <f t="shared" si="0"/>
        <v>16</v>
      </c>
      <c r="B23" s="89"/>
      <c r="C23" s="153"/>
      <c r="D23" s="154"/>
      <c r="E23" s="154"/>
      <c r="F23" s="154"/>
      <c r="G23" s="93"/>
      <c r="H23" s="114"/>
      <c r="I23" s="114"/>
      <c r="J23" s="162"/>
      <c r="K23" s="122"/>
      <c r="L23" s="20"/>
      <c r="M23" s="21"/>
      <c r="N23" s="21"/>
      <c r="O23" s="21"/>
      <c r="P23" s="124"/>
      <c r="Q23" s="165"/>
      <c r="S23" s="167"/>
      <c r="T23" s="108"/>
      <c r="U23" s="167"/>
      <c r="V23" s="108"/>
    </row>
    <row r="24" spans="1:22">
      <c r="A24" s="88">
        <f t="shared" si="0"/>
        <v>17</v>
      </c>
      <c r="B24" s="89"/>
      <c r="C24" s="153"/>
      <c r="D24" s="154"/>
      <c r="E24" s="154"/>
      <c r="F24" s="154"/>
      <c r="G24" s="93"/>
      <c r="H24" s="114"/>
      <c r="I24" s="114"/>
      <c r="J24" s="162"/>
      <c r="K24" s="122"/>
      <c r="L24" s="20"/>
      <c r="M24" s="21"/>
      <c r="N24" s="21"/>
      <c r="O24" s="21"/>
      <c r="P24" s="124"/>
      <c r="Q24" s="165"/>
      <c r="S24" s="167"/>
      <c r="T24" s="108"/>
      <c r="U24" s="167"/>
      <c r="V24" s="108"/>
    </row>
    <row r="25" spans="1:22">
      <c r="A25" s="88">
        <f t="shared" si="0"/>
        <v>18</v>
      </c>
      <c r="B25" s="89"/>
      <c r="C25" s="153"/>
      <c r="D25" s="154"/>
      <c r="E25" s="154"/>
      <c r="F25" s="154"/>
      <c r="G25" s="93"/>
      <c r="H25" s="114"/>
      <c r="I25" s="114"/>
      <c r="J25" s="162"/>
      <c r="K25" s="122"/>
      <c r="L25" s="20"/>
      <c r="M25" s="21"/>
      <c r="N25" s="21"/>
      <c r="O25" s="21"/>
      <c r="P25" s="124"/>
      <c r="Q25" s="165"/>
      <c r="S25" s="167"/>
      <c r="T25" s="108"/>
      <c r="U25" s="167"/>
      <c r="V25" s="108"/>
    </row>
    <row r="26" spans="1:22">
      <c r="A26" s="88">
        <f t="shared" si="0"/>
        <v>19</v>
      </c>
      <c r="B26" s="89"/>
      <c r="C26" s="153"/>
      <c r="D26" s="154"/>
      <c r="E26" s="154"/>
      <c r="F26" s="154"/>
      <c r="G26" s="93"/>
      <c r="H26" s="114"/>
      <c r="I26" s="114"/>
      <c r="J26" s="162"/>
      <c r="K26" s="122"/>
      <c r="L26" s="20"/>
      <c r="M26" s="21"/>
      <c r="N26" s="21"/>
      <c r="O26" s="21"/>
      <c r="P26" s="124"/>
      <c r="Q26" s="165"/>
      <c r="S26" s="167"/>
      <c r="T26" s="108"/>
      <c r="U26" s="167"/>
      <c r="V26" s="108"/>
    </row>
    <row r="27" spans="1:22">
      <c r="A27" s="88">
        <f t="shared" si="0"/>
        <v>20</v>
      </c>
      <c r="B27" s="89"/>
      <c r="C27" s="153"/>
      <c r="D27" s="154"/>
      <c r="E27" s="154"/>
      <c r="F27" s="154"/>
      <c r="G27" s="93"/>
      <c r="H27" s="114"/>
      <c r="I27" s="114"/>
      <c r="J27" s="162"/>
      <c r="K27" s="122"/>
      <c r="L27" s="20"/>
      <c r="M27" s="21"/>
      <c r="N27" s="21"/>
      <c r="O27" s="21"/>
      <c r="P27" s="124"/>
      <c r="Q27" s="165"/>
      <c r="S27" s="167"/>
      <c r="T27" s="108"/>
      <c r="U27" s="167"/>
      <c r="V27" s="108"/>
    </row>
    <row r="28" spans="1:22">
      <c r="A28" s="88"/>
      <c r="B28" s="89"/>
      <c r="C28" s="153"/>
      <c r="D28" s="154"/>
      <c r="E28" s="154"/>
      <c r="F28" s="154"/>
      <c r="G28" s="93"/>
      <c r="H28" s="114"/>
      <c r="I28" s="114"/>
      <c r="J28" s="162"/>
      <c r="K28" s="122"/>
      <c r="L28" s="20"/>
      <c r="M28" s="21"/>
      <c r="N28" s="21"/>
      <c r="O28" s="21"/>
      <c r="P28" s="124"/>
      <c r="Q28" s="165"/>
      <c r="S28" s="167"/>
      <c r="T28" s="108"/>
      <c r="U28" s="167"/>
      <c r="V28" s="108"/>
    </row>
    <row r="29" spans="1:22">
      <c r="A29" s="118"/>
      <c r="B29" s="119"/>
      <c r="C29" s="119" t="s">
        <v>110</v>
      </c>
      <c r="D29" s="121"/>
      <c r="E29" s="121"/>
      <c r="F29" s="121"/>
      <c r="G29" s="121"/>
      <c r="H29" s="121"/>
      <c r="I29" s="121"/>
      <c r="J29" s="162">
        <f>ROUND(SUM(J8:J28),2)</f>
        <v>0</v>
      </c>
      <c r="K29" s="122">
        <f>ROUND(SUM(K8:K28),2)</f>
        <v>0</v>
      </c>
      <c r="L29" s="20" t="e">
        <f>IF(#REF!&lt;&gt;"B","",ROUND(SUM(L8:L28),2))</f>
        <v>#REF!</v>
      </c>
      <c r="M29" s="21"/>
      <c r="N29" s="21" t="e">
        <f>IF(#REF!&lt;&gt;"B","",ROUND(SUM(N8:N28),2))</f>
        <v>#REF!</v>
      </c>
      <c r="O29" s="21" t="e">
        <f>IF(#REF!&lt;&gt;"B","",ROUND(SUM(O8:O28),2))</f>
        <v>#REF!</v>
      </c>
      <c r="P29" s="124" t="e">
        <f>IF(#REF!&lt;&gt;"B","",IF(K29=0,0,ROUND(O29/ABS(K29),4)))</f>
        <v>#REF!</v>
      </c>
      <c r="Q29" s="41"/>
      <c r="S29" s="167"/>
      <c r="T29" s="109"/>
      <c r="U29" s="167"/>
      <c r="V29" s="109"/>
    </row>
    <row r="30" spans="1:22">
      <c r="A30" s="123"/>
      <c r="B30" s="119"/>
      <c r="C30" s="119" t="s">
        <v>199</v>
      </c>
      <c r="D30" s="121"/>
      <c r="E30" s="121"/>
      <c r="F30" s="121"/>
      <c r="G30" s="121"/>
      <c r="H30" s="121"/>
      <c r="I30" s="121"/>
      <c r="J30" s="162"/>
      <c r="K30" s="122"/>
      <c r="L30" s="20"/>
      <c r="M30" s="21"/>
      <c r="N30" s="21"/>
      <c r="O30" s="21" t="e">
        <f>IF(#REF!&lt;&gt;"B","",N30-K30)</f>
        <v>#REF!</v>
      </c>
      <c r="P30" s="124" t="e">
        <f>IF(#REF!&lt;&gt;"B","",IF(K30=0,0,ROUND(O30/ABS(K30),4)))</f>
        <v>#REF!</v>
      </c>
      <c r="Q30" s="61"/>
      <c r="S30" s="167"/>
      <c r="T30" s="109"/>
      <c r="U30" s="167"/>
      <c r="V30" s="109"/>
    </row>
    <row r="31" spans="1:22">
      <c r="A31" s="96"/>
      <c r="B31" s="155"/>
      <c r="C31" s="97" t="s">
        <v>110</v>
      </c>
      <c r="D31" s="98"/>
      <c r="E31" s="98"/>
      <c r="F31" s="98"/>
      <c r="G31" s="98"/>
      <c r="H31" s="98"/>
      <c r="I31" s="98"/>
      <c r="J31" s="163">
        <f>J29-J30</f>
        <v>0</v>
      </c>
      <c r="K31" s="99">
        <f>K29-K30</f>
        <v>0</v>
      </c>
      <c r="L31" s="31" t="e">
        <f>IF(#REF!&lt;&gt;"B","",L29-L30)</f>
        <v>#REF!</v>
      </c>
      <c r="M31" s="32"/>
      <c r="N31" s="32" t="e">
        <f>IF(#REF!&lt;&gt;"B","",N29-N30)</f>
        <v>#REF!</v>
      </c>
      <c r="O31" s="32" t="e">
        <f>IF(#REF!&lt;&gt;"B","",O29-O30)</f>
        <v>#REF!</v>
      </c>
      <c r="P31" s="100" t="e">
        <f>IF(#REF!&lt;&gt;"B","",IF(K31=0,0,ROUND(O31/ABS(K31),4)))</f>
        <v>#REF!</v>
      </c>
      <c r="Q31" s="101"/>
      <c r="S31" s="168"/>
      <c r="T31" s="111" t="str">
        <f>IF(J31-S31=0,"OK","F")</f>
        <v>OK</v>
      </c>
      <c r="U31" s="168"/>
      <c r="V31" s="111" t="str">
        <f>IF(K31-U31=0,"OK","F")</f>
        <v>OK</v>
      </c>
    </row>
    <row r="32" spans="1:17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</row>
    <row r="33" spans="1:18">
      <c r="A33" s="34" t="e">
        <f>"被评估企业填表人："&amp;#REF!</f>
        <v>#REF!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33"/>
      <c r="M33" s="33"/>
      <c r="N33" s="33"/>
      <c r="O33" s="33"/>
      <c r="P33" s="33"/>
      <c r="Q33" s="47" t="e">
        <f>IF(#REF!="B","评估人员:"&amp;#REF!,"")</f>
        <v>#REF!</v>
      </c>
      <c r="R33" s="48"/>
    </row>
    <row r="34" spans="1:17">
      <c r="A34" s="34" t="e">
        <f>"填表日期："&amp;#REF!</f>
        <v>#REF!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33"/>
      <c r="M34" s="33"/>
      <c r="N34" s="33"/>
      <c r="O34" s="33"/>
      <c r="P34" s="33"/>
      <c r="Q34" s="33"/>
    </row>
  </sheetData>
  <mergeCells count="14"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L6:L7"/>
    <mergeCell ref="N6:N7"/>
    <mergeCell ref="O6:O7"/>
    <mergeCell ref="P6:P7"/>
    <mergeCell ref="Q6:Q7"/>
  </mergeCells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  <colBreaks count="1" manualBreakCount="1">
    <brk id="17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showGridLines="0" view="pageBreakPreview" zoomScale="102" zoomScaleNormal="100" workbookViewId="0">
      <pane xSplit="6" ySplit="7" topLeftCell="G8" activePane="bottomRight" state="frozen"/>
      <selection/>
      <selection pane="topRight"/>
      <selection pane="bottomLeft"/>
      <selection pane="bottomRight" activeCell="D22" sqref="D22"/>
    </sheetView>
  </sheetViews>
  <sheetFormatPr defaultColWidth="9" defaultRowHeight="14"/>
  <cols>
    <col min="1" max="1" width="29.625" customWidth="1"/>
    <col min="2" max="2" width="7.625" customWidth="1"/>
    <col min="3" max="4" width="15.625" customWidth="1"/>
    <col min="5" max="5" width="14.75" customWidth="1"/>
    <col min="8" max="8" width="12.625" customWidth="1"/>
  </cols>
  <sheetData>
    <row r="1" ht="21" spans="1:6">
      <c r="A1" s="2" t="e">
        <f>目录!$C46</f>
        <v>#REF!</v>
      </c>
      <c r="B1" s="3"/>
      <c r="C1" s="3"/>
      <c r="D1" s="3"/>
      <c r="E1" s="3"/>
      <c r="F1" s="3"/>
    </row>
    <row r="2" spans="1:6">
      <c r="A2" s="4" t="e">
        <f>封面!$D$13</f>
        <v>#REF!</v>
      </c>
      <c r="B2" s="3"/>
      <c r="C2" s="3"/>
      <c r="D2" s="3"/>
      <c r="E2" s="3"/>
      <c r="F2" s="3"/>
    </row>
    <row r="3" spans="1:6">
      <c r="A3" s="5"/>
      <c r="B3" s="5"/>
      <c r="C3" s="5"/>
      <c r="D3" s="5"/>
      <c r="E3" s="36"/>
      <c r="F3" s="36" t="e">
        <f>目录!$E46&amp;目录!$F46</f>
        <v>#REF!</v>
      </c>
    </row>
    <row r="4" spans="1:6">
      <c r="A4" s="5" t="e">
        <f>#REF!</f>
        <v>#REF!</v>
      </c>
      <c r="B4" s="5"/>
      <c r="C4" s="5"/>
      <c r="D4" s="5"/>
      <c r="E4" s="5"/>
      <c r="F4" s="36" t="s">
        <v>94</v>
      </c>
    </row>
    <row r="5" ht="15" spans="1:6">
      <c r="A5" s="6" t="s">
        <v>95</v>
      </c>
      <c r="B5" s="7"/>
      <c r="C5" s="7"/>
      <c r="D5" s="8" t="s">
        <v>96</v>
      </c>
      <c r="E5" s="9"/>
      <c r="F5" s="37"/>
    </row>
    <row r="6" spans="1:9">
      <c r="A6" s="10" t="s">
        <v>320</v>
      </c>
      <c r="B6" s="11" t="s">
        <v>98</v>
      </c>
      <c r="C6" s="12" t="s">
        <v>99</v>
      </c>
      <c r="D6" s="13" t="s">
        <v>100</v>
      </c>
      <c r="E6" s="14" t="s">
        <v>101</v>
      </c>
      <c r="F6" s="38" t="s">
        <v>102</v>
      </c>
      <c r="H6" s="53" t="s">
        <v>103</v>
      </c>
      <c r="I6" s="53" t="s">
        <v>104</v>
      </c>
    </row>
    <row r="7" spans="1:8">
      <c r="A7" s="54"/>
      <c r="B7" s="55" t="s">
        <v>105</v>
      </c>
      <c r="C7" s="56" t="s">
        <v>106</v>
      </c>
      <c r="D7" s="57" t="s">
        <v>107</v>
      </c>
      <c r="E7" s="58" t="s">
        <v>108</v>
      </c>
      <c r="F7" s="59" t="s">
        <v>109</v>
      </c>
      <c r="H7" s="53"/>
    </row>
    <row r="8" spans="1:9">
      <c r="A8" s="26" t="s">
        <v>321</v>
      </c>
      <c r="B8" s="60" t="s">
        <v>57</v>
      </c>
      <c r="C8" s="19" t="e">
        <f>IF(OR(#REF!="A",#REF!="B"),'4.9.1建筑工程'!H21,"")</f>
        <v>#REF!</v>
      </c>
      <c r="D8" s="20" t="e">
        <f>IF(#REF!&lt;&gt;"B","",'4.9.1建筑工程'!I21)</f>
        <v>#REF!</v>
      </c>
      <c r="E8" s="21" t="e">
        <f>IF(#REF!&lt;&gt;"B","",ROUND((D8-C8),2))</f>
        <v>#REF!</v>
      </c>
      <c r="F8" s="61" t="e">
        <f>IF(#REF!&lt;&gt;"B","",IF(C8=0,0,ROUND(E8/ABS(C8),4)))</f>
        <v>#REF!</v>
      </c>
      <c r="H8" s="42"/>
      <c r="I8" s="46" t="e">
        <f>IF(C8-H8=0,"OK","F")</f>
        <v>#REF!</v>
      </c>
    </row>
    <row r="9" spans="1:9">
      <c r="A9" s="26" t="s">
        <v>322</v>
      </c>
      <c r="B9" s="60" t="s">
        <v>58</v>
      </c>
      <c r="C9" s="19" t="e">
        <f>IF(OR(#REF!="A",#REF!="B"),'4.9.2设备工程'!I21,"")</f>
        <v>#REF!</v>
      </c>
      <c r="D9" s="20" t="e">
        <f>IF(#REF!&lt;&gt;"B","",'4.9.2设备工程'!J21)</f>
        <v>#REF!</v>
      </c>
      <c r="E9" s="21" t="e">
        <f>IF(#REF!&lt;&gt;"B","",ROUND((D9-C9),2))</f>
        <v>#REF!</v>
      </c>
      <c r="F9" s="61" t="e">
        <f>IF(#REF!&lt;&gt;"B","",IF(C9=0,0,ROUND(E9/ABS(C9),4)))</f>
        <v>#REF!</v>
      </c>
      <c r="H9" s="42"/>
      <c r="I9" s="46" t="e">
        <f>IF(C9-H9=0,"OK","F")</f>
        <v>#REF!</v>
      </c>
    </row>
    <row r="10" spans="1:9">
      <c r="A10" s="26" t="s">
        <v>323</v>
      </c>
      <c r="B10" s="60" t="s">
        <v>59</v>
      </c>
      <c r="C10" s="19" t="e">
        <f>IF(OR(#REF!="A",#REF!="B"),'4.9.3其他工程'!F20,"")</f>
        <v>#REF!</v>
      </c>
      <c r="D10" s="20" t="e">
        <f>IF(#REF!&lt;&gt;"B","",'4.9.3其他工程'!I20)</f>
        <v>#REF!</v>
      </c>
      <c r="E10" s="21" t="e">
        <f>IF(#REF!&lt;&gt;"B","",ROUND((D10-C10),2))</f>
        <v>#REF!</v>
      </c>
      <c r="F10" s="61" t="e">
        <f>IF(#REF!&lt;&gt;"B","",IF(C10=0,0,ROUND(E10/ABS(C10),4)))</f>
        <v>#REF!</v>
      </c>
      <c r="H10" s="42"/>
      <c r="I10" s="46" t="e">
        <f>IF(C10-H10=0,"OK","F")</f>
        <v>#REF!</v>
      </c>
    </row>
    <row r="11" spans="1:8">
      <c r="A11" s="26"/>
      <c r="B11" s="23"/>
      <c r="C11" s="19"/>
      <c r="D11" s="20"/>
      <c r="E11" s="21"/>
      <c r="F11" s="61"/>
      <c r="H11" s="42"/>
    </row>
    <row r="12" spans="1:9">
      <c r="A12" s="27" t="s">
        <v>110</v>
      </c>
      <c r="B12" s="69"/>
      <c r="C12" s="63" t="e">
        <f>ROUND(SUM(C8:C11),2)</f>
        <v>#REF!</v>
      </c>
      <c r="D12" s="70" t="e">
        <f>IF(#REF!&lt;&gt;"B","",ROUND(SUM(D8:D11),2))</f>
        <v>#REF!</v>
      </c>
      <c r="E12" s="64" t="e">
        <f>IF(#REF!&lt;&gt;"B","",ROUND(SUM(E8:E11),2))</f>
        <v>#REF!</v>
      </c>
      <c r="F12" s="65" t="e">
        <f>IF(#REF!&lt;&gt;"B","",IF(C12=0,0,ROUND(E12/ABS(C12),4)))</f>
        <v>#REF!</v>
      </c>
      <c r="H12" s="45"/>
      <c r="I12" s="46" t="e">
        <f>IF(C12-H12=0,"OK","F")</f>
        <v>#REF!</v>
      </c>
    </row>
    <row r="13" spans="1:6">
      <c r="A13" s="33"/>
      <c r="B13" s="33"/>
      <c r="C13" s="33"/>
      <c r="D13" s="33"/>
      <c r="E13" s="33"/>
      <c r="F13" s="33"/>
    </row>
    <row r="14" spans="1:7">
      <c r="A14" s="34" t="e">
        <f>"被评估企业填表人："&amp;#REF!</f>
        <v>#REF!</v>
      </c>
      <c r="B14" s="35"/>
      <c r="C14" s="35"/>
      <c r="D14" s="33"/>
      <c r="E14" s="33"/>
      <c r="F14" s="47" t="e">
        <f>IF(#REF!="B","评估人员:"&amp;#REF!,"")</f>
        <v>#REF!</v>
      </c>
      <c r="G14" s="48"/>
    </row>
    <row r="15" spans="1:6">
      <c r="A15" s="34" t="e">
        <f>"填表日期："&amp;#REF!</f>
        <v>#REF!</v>
      </c>
      <c r="B15" s="35"/>
      <c r="C15" s="35"/>
      <c r="D15" s="33"/>
      <c r="E15" s="33"/>
      <c r="F15" s="33"/>
    </row>
  </sheetData>
  <mergeCells count="1">
    <mergeCell ref="A6:A7"/>
  </mergeCells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  <legacy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4"/>
  <sheetViews>
    <sheetView showGridLines="0" view="pageBreakPreview" zoomScale="102" zoomScaleNormal="100" workbookViewId="0">
      <pane xSplit="12" ySplit="7" topLeftCell="M8" activePane="bottomRight" state="frozen"/>
      <selection/>
      <selection pane="topRight"/>
      <selection pane="bottomLeft"/>
      <selection pane="bottomRight" activeCell="I6" sqref="I6:I7"/>
    </sheetView>
  </sheetViews>
  <sheetFormatPr defaultColWidth="9" defaultRowHeight="14"/>
  <cols>
    <col min="1" max="1" width="5.375" customWidth="1"/>
    <col min="2" max="2" width="30.375" customWidth="1"/>
    <col min="3" max="3" width="6.75" customWidth="1"/>
    <col min="4" max="4" width="7.625" customWidth="1"/>
    <col min="5" max="5" width="6.625" customWidth="1"/>
    <col min="6" max="6" width="5.625" customWidth="1"/>
    <col min="7" max="7" width="10.125" customWidth="1"/>
    <col min="8" max="8" width="13.25" customWidth="1"/>
    <col min="9" max="9" width="12.25" customWidth="1"/>
    <col min="10" max="10" width="11.875" customWidth="1"/>
    <col min="11" max="11" width="7.625" customWidth="1"/>
    <col min="14" max="14" width="9.625" customWidth="1"/>
    <col min="15" max="15" width="5.625" customWidth="1"/>
  </cols>
  <sheetData>
    <row r="1" ht="21" spans="1:12">
      <c r="A1" s="2" t="e">
        <f>目录!$C47</f>
        <v>#REF!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4" t="e">
        <f>封面!$D$13</f>
        <v>#REF!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5"/>
      <c r="B3" s="5"/>
      <c r="C3" s="5"/>
      <c r="D3" s="5"/>
      <c r="E3" s="5"/>
      <c r="F3" s="5"/>
      <c r="G3" s="5"/>
      <c r="H3" s="5"/>
      <c r="I3" s="5"/>
      <c r="J3" s="36"/>
      <c r="K3" s="36"/>
      <c r="L3" s="36" t="e">
        <f>目录!$E47&amp;目录!$F47</f>
        <v>#REF!</v>
      </c>
    </row>
    <row r="4" spans="1:12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5"/>
      <c r="K4" s="5"/>
      <c r="L4" s="36" t="s">
        <v>94</v>
      </c>
    </row>
    <row r="5" ht="15" spans="1:12">
      <c r="A5" s="71" t="s">
        <v>95</v>
      </c>
      <c r="B5" s="72"/>
      <c r="C5" s="72"/>
      <c r="D5" s="72"/>
      <c r="E5" s="72"/>
      <c r="F5" s="72"/>
      <c r="G5" s="72"/>
      <c r="H5" s="72"/>
      <c r="I5" s="73" t="s">
        <v>96</v>
      </c>
      <c r="J5" s="74"/>
      <c r="K5" s="74"/>
      <c r="L5" s="75"/>
    </row>
    <row r="6" s="1" customFormat="1" ht="13" spans="1:15">
      <c r="A6" s="76" t="s">
        <v>176</v>
      </c>
      <c r="B6" s="77" t="s">
        <v>324</v>
      </c>
      <c r="C6" s="77" t="s">
        <v>325</v>
      </c>
      <c r="D6" s="77" t="s">
        <v>326</v>
      </c>
      <c r="E6" s="77" t="s">
        <v>327</v>
      </c>
      <c r="F6" s="77" t="s">
        <v>328</v>
      </c>
      <c r="G6" s="77" t="s">
        <v>329</v>
      </c>
      <c r="H6" s="78" t="s">
        <v>99</v>
      </c>
      <c r="I6" s="79" t="s">
        <v>185</v>
      </c>
      <c r="J6" s="80" t="s">
        <v>101</v>
      </c>
      <c r="K6" s="80" t="s">
        <v>102</v>
      </c>
      <c r="L6" s="81" t="s">
        <v>115</v>
      </c>
      <c r="N6" s="103" t="s">
        <v>103</v>
      </c>
      <c r="O6" s="103" t="s">
        <v>104</v>
      </c>
    </row>
    <row r="7" s="1" customFormat="1" ht="13" spans="1:15">
      <c r="A7" s="82"/>
      <c r="B7" s="83"/>
      <c r="C7" s="83"/>
      <c r="D7" s="83"/>
      <c r="E7" s="83"/>
      <c r="F7" s="83"/>
      <c r="G7" s="83"/>
      <c r="H7" s="84"/>
      <c r="I7" s="85"/>
      <c r="J7" s="86"/>
      <c r="K7" s="86"/>
      <c r="L7" s="87"/>
      <c r="N7" s="104"/>
      <c r="O7" s="105"/>
    </row>
    <row r="8" spans="1:15">
      <c r="A8" s="88">
        <v>1</v>
      </c>
      <c r="B8" s="89"/>
      <c r="C8" s="114"/>
      <c r="D8" s="114"/>
      <c r="E8" s="149"/>
      <c r="F8" s="150"/>
      <c r="G8" s="90"/>
      <c r="H8" s="90"/>
      <c r="I8" s="20"/>
      <c r="J8" s="21" t="e">
        <f>IF(#REF!&lt;&gt;"B","",I8-H8)</f>
        <v>#REF!</v>
      </c>
      <c r="K8" s="40" t="e">
        <f>IF(#REF!&lt;&gt;"B","",IF(H8=0,0,ROUND(J8/ABS(H8),4)))</f>
        <v>#REF!</v>
      </c>
      <c r="L8" s="91"/>
      <c r="N8" s="106"/>
      <c r="O8" s="107" t="str">
        <f>IF(H8-N8=0,"OK","F")</f>
        <v>OK</v>
      </c>
    </row>
    <row r="9" spans="1:15">
      <c r="A9" s="88">
        <f>A8+1</f>
        <v>2</v>
      </c>
      <c r="B9" s="89"/>
      <c r="C9" s="114"/>
      <c r="D9" s="114"/>
      <c r="E9" s="149"/>
      <c r="F9" s="150"/>
      <c r="G9" s="90"/>
      <c r="H9" s="90"/>
      <c r="I9" s="20"/>
      <c r="J9" s="21"/>
      <c r="K9" s="92"/>
      <c r="L9" s="91"/>
      <c r="N9" s="42"/>
      <c r="O9" s="108" t="str">
        <f>IF(H9-N9=0,"OK","F")</f>
        <v>OK</v>
      </c>
    </row>
    <row r="10" spans="1:15">
      <c r="A10" s="88">
        <f t="shared" ref="A10:A17" si="0">A9+1</f>
        <v>3</v>
      </c>
      <c r="B10" s="89"/>
      <c r="C10" s="114"/>
      <c r="D10" s="114"/>
      <c r="E10" s="149"/>
      <c r="F10" s="150"/>
      <c r="G10" s="90"/>
      <c r="H10" s="90"/>
      <c r="I10" s="20"/>
      <c r="J10" s="21"/>
      <c r="K10" s="92"/>
      <c r="L10" s="91"/>
      <c r="N10" s="42"/>
      <c r="O10" s="108"/>
    </row>
    <row r="11" spans="1:15">
      <c r="A11" s="88">
        <f t="shared" si="0"/>
        <v>4</v>
      </c>
      <c r="B11" s="89"/>
      <c r="C11" s="114"/>
      <c r="D11" s="114"/>
      <c r="E11" s="149"/>
      <c r="F11" s="150"/>
      <c r="G11" s="90"/>
      <c r="H11" s="90"/>
      <c r="I11" s="20"/>
      <c r="J11" s="21"/>
      <c r="K11" s="92"/>
      <c r="L11" s="91"/>
      <c r="N11" s="42"/>
      <c r="O11" s="108"/>
    </row>
    <row r="12" spans="1:15">
      <c r="A12" s="88">
        <f t="shared" si="0"/>
        <v>5</v>
      </c>
      <c r="B12" s="89"/>
      <c r="C12" s="114"/>
      <c r="D12" s="114"/>
      <c r="E12" s="149"/>
      <c r="F12" s="150"/>
      <c r="G12" s="90"/>
      <c r="H12" s="90"/>
      <c r="I12" s="20"/>
      <c r="J12" s="21"/>
      <c r="K12" s="92"/>
      <c r="L12" s="91"/>
      <c r="N12" s="42"/>
      <c r="O12" s="108"/>
    </row>
    <row r="13" spans="1:15">
      <c r="A13" s="88">
        <f t="shared" si="0"/>
        <v>6</v>
      </c>
      <c r="B13" s="89"/>
      <c r="C13" s="114"/>
      <c r="D13" s="114"/>
      <c r="E13" s="149"/>
      <c r="F13" s="150"/>
      <c r="G13" s="90"/>
      <c r="H13" s="90"/>
      <c r="I13" s="20"/>
      <c r="J13" s="21"/>
      <c r="K13" s="92"/>
      <c r="L13" s="91"/>
      <c r="N13" s="42"/>
      <c r="O13" s="108"/>
    </row>
    <row r="14" spans="1:15">
      <c r="A14" s="88">
        <f t="shared" si="0"/>
        <v>7</v>
      </c>
      <c r="B14" s="89"/>
      <c r="C14" s="114"/>
      <c r="D14" s="114"/>
      <c r="E14" s="149"/>
      <c r="F14" s="150"/>
      <c r="G14" s="90"/>
      <c r="H14" s="90"/>
      <c r="I14" s="20"/>
      <c r="J14" s="21"/>
      <c r="K14" s="92"/>
      <c r="L14" s="91"/>
      <c r="N14" s="42"/>
      <c r="O14" s="108"/>
    </row>
    <row r="15" spans="1:15">
      <c r="A15" s="88">
        <f t="shared" si="0"/>
        <v>8</v>
      </c>
      <c r="B15" s="89"/>
      <c r="C15" s="114"/>
      <c r="D15" s="114"/>
      <c r="E15" s="149"/>
      <c r="F15" s="150"/>
      <c r="G15" s="90"/>
      <c r="H15" s="90"/>
      <c r="I15" s="20"/>
      <c r="J15" s="21"/>
      <c r="K15" s="92"/>
      <c r="L15" s="91"/>
      <c r="N15" s="42"/>
      <c r="O15" s="108"/>
    </row>
    <row r="16" spans="1:15">
      <c r="A16" s="88">
        <f t="shared" si="0"/>
        <v>9</v>
      </c>
      <c r="B16" s="89"/>
      <c r="C16" s="114"/>
      <c r="D16" s="114"/>
      <c r="E16" s="149"/>
      <c r="F16" s="150"/>
      <c r="G16" s="90"/>
      <c r="H16" s="90"/>
      <c r="I16" s="20"/>
      <c r="J16" s="21"/>
      <c r="K16" s="92"/>
      <c r="L16" s="91"/>
      <c r="N16" s="42"/>
      <c r="O16" s="108"/>
    </row>
    <row r="17" spans="1:15">
      <c r="A17" s="88">
        <f t="shared" si="0"/>
        <v>10</v>
      </c>
      <c r="B17" s="93"/>
      <c r="C17" s="93"/>
      <c r="D17" s="93"/>
      <c r="E17" s="149"/>
      <c r="F17" s="150"/>
      <c r="G17" s="90"/>
      <c r="H17" s="90"/>
      <c r="I17" s="20"/>
      <c r="J17" s="21"/>
      <c r="K17" s="92"/>
      <c r="L17" s="94"/>
      <c r="N17" s="42"/>
      <c r="O17" s="109"/>
    </row>
    <row r="18" spans="1:15">
      <c r="A18" s="88"/>
      <c r="B18" s="95"/>
      <c r="C18" s="93"/>
      <c r="D18" s="93"/>
      <c r="E18" s="149"/>
      <c r="F18" s="150"/>
      <c r="G18" s="90"/>
      <c r="H18" s="90"/>
      <c r="I18" s="20"/>
      <c r="J18" s="21"/>
      <c r="K18" s="92"/>
      <c r="L18" s="94"/>
      <c r="N18" s="42"/>
      <c r="O18" s="109"/>
    </row>
    <row r="19" spans="1:15">
      <c r="A19" s="118"/>
      <c r="B19" s="119" t="s">
        <v>110</v>
      </c>
      <c r="C19" s="120"/>
      <c r="D19" s="121"/>
      <c r="E19" s="121"/>
      <c r="F19" s="121"/>
      <c r="G19" s="121"/>
      <c r="H19" s="122">
        <f>ROUND(SUM(H8:H18),2)</f>
        <v>0</v>
      </c>
      <c r="I19" s="20" t="e">
        <f>IF(#REF!&lt;&gt;"B","",ROUND(SUM(I8:I18),2))</f>
        <v>#REF!</v>
      </c>
      <c r="J19" s="21" t="e">
        <f>IF(#REF!&lt;&gt;"B","",ROUND(SUM(J8:J18),2))</f>
        <v>#REF!</v>
      </c>
      <c r="K19" s="124" t="e">
        <f>IF(#REF!&lt;&gt;"B","",IF(H19=0,0,ROUND(J19/ABS(H19),4)))</f>
        <v>#REF!</v>
      </c>
      <c r="L19" s="61"/>
      <c r="N19" s="42"/>
      <c r="O19" s="109"/>
    </row>
    <row r="20" spans="1:15">
      <c r="A20" s="123"/>
      <c r="B20" s="119" t="s">
        <v>199</v>
      </c>
      <c r="C20" s="120"/>
      <c r="D20" s="121"/>
      <c r="E20" s="121"/>
      <c r="F20" s="121"/>
      <c r="G20" s="121"/>
      <c r="H20" s="122"/>
      <c r="I20" s="20"/>
      <c r="J20" s="21" t="e">
        <f>IF(#REF!&lt;&gt;"B","",I20-H20)</f>
        <v>#REF!</v>
      </c>
      <c r="K20" s="124" t="e">
        <f>IF(#REF!&lt;&gt;"B","",IF(H20=0,0,ROUND(J20/ABS(H20),4)))</f>
        <v>#REF!</v>
      </c>
      <c r="L20" s="61"/>
      <c r="N20" s="42"/>
      <c r="O20" s="109"/>
    </row>
    <row r="21" spans="1:15">
      <c r="A21" s="96"/>
      <c r="B21" s="97" t="s">
        <v>110</v>
      </c>
      <c r="C21" s="98"/>
      <c r="D21" s="98"/>
      <c r="E21" s="98"/>
      <c r="F21" s="98"/>
      <c r="G21" s="98"/>
      <c r="H21" s="99">
        <f>H19-H20</f>
        <v>0</v>
      </c>
      <c r="I21" s="31" t="e">
        <f>IF(#REF!&lt;&gt;"B","",ROUND((I19-I20),2))</f>
        <v>#REF!</v>
      </c>
      <c r="J21" s="32" t="e">
        <f>IF(#REF!&lt;&gt;"B","",J19-J20)</f>
        <v>#REF!</v>
      </c>
      <c r="K21" s="100" t="e">
        <f>IF(#REF!&lt;&gt;"B","",IF(H21=0,0,ROUND(J21/ABS(H21),4)))</f>
        <v>#REF!</v>
      </c>
      <c r="L21" s="101"/>
      <c r="N21" s="110"/>
      <c r="O21" s="111" t="str">
        <f>IF(H21-N21=0,"OK","F")</f>
        <v>OK</v>
      </c>
    </row>
    <row r="22" spans="1:12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</row>
    <row r="23" spans="1:13">
      <c r="A23" s="34" t="e">
        <f>"被评估企业填表人："&amp;#REF!</f>
        <v>#REF!</v>
      </c>
      <c r="B23" s="102"/>
      <c r="C23" s="102"/>
      <c r="D23" s="102"/>
      <c r="E23" s="102"/>
      <c r="F23" s="102"/>
      <c r="G23" s="102"/>
      <c r="H23" s="102"/>
      <c r="I23" s="33"/>
      <c r="J23" s="33"/>
      <c r="K23" s="33"/>
      <c r="L23" s="47" t="e">
        <f>IF(#REF!="B","评估人员:"&amp;#REF!,"")</f>
        <v>#REF!</v>
      </c>
      <c r="M23" s="48"/>
    </row>
    <row r="24" spans="1:12">
      <c r="A24" s="34" t="e">
        <f>"填表日期："&amp;#REF!</f>
        <v>#REF!</v>
      </c>
      <c r="B24" s="102"/>
      <c r="C24" s="102"/>
      <c r="D24" s="102"/>
      <c r="E24" s="102"/>
      <c r="F24" s="102"/>
      <c r="G24" s="102"/>
      <c r="H24" s="102"/>
      <c r="I24" s="33"/>
      <c r="J24" s="33"/>
      <c r="K24" s="33"/>
      <c r="L24" s="33"/>
    </row>
  </sheetData>
  <mergeCells count="12"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</mergeCells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showGridLines="0" view="pageBreakPreview" zoomScale="99" zoomScaleNormal="100" workbookViewId="0">
      <pane xSplit="13" ySplit="7" topLeftCell="N8" activePane="bottomRight" state="frozen"/>
      <selection/>
      <selection pane="topRight"/>
      <selection pane="bottomLeft"/>
      <selection pane="bottomRight" activeCell="B13" sqref="B13"/>
    </sheetView>
  </sheetViews>
  <sheetFormatPr defaultColWidth="9" defaultRowHeight="14"/>
  <cols>
    <col min="1" max="1" width="5.375" customWidth="1"/>
    <col min="2" max="2" width="30.375" customWidth="1"/>
    <col min="3" max="3" width="9.625" customWidth="1"/>
    <col min="4" max="4" width="7.625" customWidth="1"/>
    <col min="5" max="6" width="3.625" customWidth="1"/>
    <col min="7" max="8" width="10.125" customWidth="1"/>
    <col min="9" max="9" width="13.25" customWidth="1"/>
    <col min="10" max="10" width="12.25" customWidth="1"/>
    <col min="11" max="11" width="11.875" customWidth="1"/>
    <col min="12" max="12" width="7.625" customWidth="1"/>
    <col min="15" max="15" width="9.625" customWidth="1"/>
    <col min="16" max="16" width="5.625" customWidth="1"/>
  </cols>
  <sheetData>
    <row r="1" ht="21" spans="1:13">
      <c r="A1" s="2" t="e">
        <f>目录!$C48</f>
        <v>#REF!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>
      <c r="A2" s="4" t="e">
        <f>封面!$D$13</f>
        <v>#REF!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>
      <c r="A3" s="5"/>
      <c r="B3" s="5"/>
      <c r="C3" s="5"/>
      <c r="D3" s="5"/>
      <c r="E3" s="5"/>
      <c r="F3" s="5"/>
      <c r="G3" s="5"/>
      <c r="H3" s="5"/>
      <c r="I3" s="5"/>
      <c r="J3" s="5"/>
      <c r="K3" s="36"/>
      <c r="L3" s="36"/>
      <c r="M3" s="36" t="e">
        <f>目录!$E48&amp;目录!$F48</f>
        <v>#REF!</v>
      </c>
    </row>
    <row r="4" spans="1:13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36" t="s">
        <v>94</v>
      </c>
    </row>
    <row r="5" ht="15" spans="1:13">
      <c r="A5" s="71" t="s">
        <v>95</v>
      </c>
      <c r="B5" s="72"/>
      <c r="C5" s="72"/>
      <c r="D5" s="72"/>
      <c r="E5" s="72"/>
      <c r="F5" s="72"/>
      <c r="G5" s="72"/>
      <c r="H5" s="72"/>
      <c r="I5" s="72"/>
      <c r="J5" s="73" t="s">
        <v>96</v>
      </c>
      <c r="K5" s="74"/>
      <c r="L5" s="74"/>
      <c r="M5" s="75"/>
    </row>
    <row r="6" s="1" customFormat="1" ht="13" spans="1:16">
      <c r="A6" s="76" t="s">
        <v>176</v>
      </c>
      <c r="B6" s="77" t="s">
        <v>330</v>
      </c>
      <c r="C6" s="77" t="s">
        <v>331</v>
      </c>
      <c r="D6" s="77" t="s">
        <v>325</v>
      </c>
      <c r="E6" s="77" t="s">
        <v>208</v>
      </c>
      <c r="F6" s="77" t="s">
        <v>209</v>
      </c>
      <c r="G6" s="146" t="s">
        <v>329</v>
      </c>
      <c r="H6" s="147"/>
      <c r="I6" s="78" t="s">
        <v>99</v>
      </c>
      <c r="J6" s="79" t="s">
        <v>185</v>
      </c>
      <c r="K6" s="80" t="s">
        <v>101</v>
      </c>
      <c r="L6" s="80" t="s">
        <v>102</v>
      </c>
      <c r="M6" s="81" t="s">
        <v>115</v>
      </c>
      <c r="O6" s="103" t="s">
        <v>103</v>
      </c>
      <c r="P6" s="103" t="s">
        <v>104</v>
      </c>
    </row>
    <row r="7" s="1" customFormat="1" ht="13" spans="1:16">
      <c r="A7" s="82"/>
      <c r="B7" s="83"/>
      <c r="C7" s="83"/>
      <c r="D7" s="83"/>
      <c r="E7" s="83"/>
      <c r="F7" s="83"/>
      <c r="G7" s="148" t="s">
        <v>307</v>
      </c>
      <c r="H7" s="148" t="s">
        <v>332</v>
      </c>
      <c r="I7" s="84"/>
      <c r="J7" s="85"/>
      <c r="K7" s="86"/>
      <c r="L7" s="86"/>
      <c r="M7" s="87"/>
      <c r="O7" s="104"/>
      <c r="P7" s="105"/>
    </row>
    <row r="8" spans="1:16">
      <c r="A8" s="88">
        <v>1</v>
      </c>
      <c r="B8" s="89"/>
      <c r="C8" s="89"/>
      <c r="D8" s="114"/>
      <c r="E8" s="89"/>
      <c r="F8" s="117"/>
      <c r="G8" s="90"/>
      <c r="H8" s="90"/>
      <c r="I8" s="90"/>
      <c r="J8" s="20"/>
      <c r="K8" s="21" t="e">
        <f>IF(#REF!&lt;&gt;"B","",J8-I8)</f>
        <v>#REF!</v>
      </c>
      <c r="L8" s="40" t="e">
        <f>IF(#REF!&lt;&gt;"B","",IF(I8=0,0,ROUND(K8/ABS(I8),4)))</f>
        <v>#REF!</v>
      </c>
      <c r="M8" s="91"/>
      <c r="O8" s="106"/>
      <c r="P8" s="107" t="str">
        <f>IF(I8-O8=0,"OK","F")</f>
        <v>OK</v>
      </c>
    </row>
    <row r="9" spans="1:16">
      <c r="A9" s="88">
        <f>A8+1</f>
        <v>2</v>
      </c>
      <c r="B9" s="89"/>
      <c r="C9" s="89"/>
      <c r="D9" s="114"/>
      <c r="E9" s="89"/>
      <c r="F9" s="117"/>
      <c r="G9" s="90"/>
      <c r="H9" s="90"/>
      <c r="I9" s="90"/>
      <c r="J9" s="20"/>
      <c r="K9" s="21"/>
      <c r="L9" s="92"/>
      <c r="M9" s="91"/>
      <c r="O9" s="42"/>
      <c r="P9" s="108" t="str">
        <f>IF(I9-O9=0,"OK","F")</f>
        <v>OK</v>
      </c>
    </row>
    <row r="10" spans="1:16">
      <c r="A10" s="88">
        <f t="shared" ref="A10:A17" si="0">A9+1</f>
        <v>3</v>
      </c>
      <c r="B10" s="89"/>
      <c r="C10" s="89"/>
      <c r="D10" s="114"/>
      <c r="E10" s="89"/>
      <c r="F10" s="117"/>
      <c r="G10" s="90"/>
      <c r="H10" s="90"/>
      <c r="I10" s="90"/>
      <c r="J10" s="20"/>
      <c r="K10" s="21"/>
      <c r="L10" s="92"/>
      <c r="M10" s="91"/>
      <c r="O10" s="42"/>
      <c r="P10" s="108"/>
    </row>
    <row r="11" spans="1:16">
      <c r="A11" s="88">
        <f t="shared" si="0"/>
        <v>4</v>
      </c>
      <c r="B11" s="89"/>
      <c r="C11" s="89"/>
      <c r="D11" s="114"/>
      <c r="E11" s="89"/>
      <c r="F11" s="117"/>
      <c r="G11" s="90"/>
      <c r="H11" s="90"/>
      <c r="I11" s="90"/>
      <c r="J11" s="20"/>
      <c r="K11" s="21"/>
      <c r="L11" s="92"/>
      <c r="M11" s="91"/>
      <c r="O11" s="42"/>
      <c r="P11" s="108"/>
    </row>
    <row r="12" spans="1:16">
      <c r="A12" s="88">
        <f t="shared" si="0"/>
        <v>5</v>
      </c>
      <c r="B12" s="89"/>
      <c r="C12" s="89"/>
      <c r="D12" s="114"/>
      <c r="E12" s="89"/>
      <c r="F12" s="117"/>
      <c r="G12" s="90"/>
      <c r="H12" s="90"/>
      <c r="I12" s="90"/>
      <c r="J12" s="20"/>
      <c r="K12" s="21"/>
      <c r="L12" s="92"/>
      <c r="M12" s="91"/>
      <c r="O12" s="42"/>
      <c r="P12" s="108"/>
    </row>
    <row r="13" spans="1:16">
      <c r="A13" s="88">
        <f t="shared" si="0"/>
        <v>6</v>
      </c>
      <c r="B13" s="89"/>
      <c r="C13" s="89"/>
      <c r="D13" s="114"/>
      <c r="E13" s="89"/>
      <c r="F13" s="117"/>
      <c r="G13" s="90"/>
      <c r="H13" s="90"/>
      <c r="I13" s="90"/>
      <c r="J13" s="20"/>
      <c r="K13" s="21"/>
      <c r="L13" s="92"/>
      <c r="M13" s="91"/>
      <c r="O13" s="42"/>
      <c r="P13" s="108"/>
    </row>
    <row r="14" spans="1:16">
      <c r="A14" s="88">
        <f t="shared" si="0"/>
        <v>7</v>
      </c>
      <c r="B14" s="89"/>
      <c r="C14" s="89"/>
      <c r="D14" s="114"/>
      <c r="E14" s="89"/>
      <c r="F14" s="117"/>
      <c r="G14" s="90"/>
      <c r="H14" s="90"/>
      <c r="I14" s="90"/>
      <c r="J14" s="20"/>
      <c r="K14" s="21"/>
      <c r="L14" s="92"/>
      <c r="M14" s="91"/>
      <c r="O14" s="42"/>
      <c r="P14" s="108"/>
    </row>
    <row r="15" spans="1:16">
      <c r="A15" s="88">
        <f t="shared" si="0"/>
        <v>8</v>
      </c>
      <c r="B15" s="89"/>
      <c r="C15" s="89"/>
      <c r="D15" s="114"/>
      <c r="E15" s="89"/>
      <c r="F15" s="117"/>
      <c r="G15" s="90"/>
      <c r="H15" s="90"/>
      <c r="I15" s="90"/>
      <c r="J15" s="20"/>
      <c r="K15" s="21"/>
      <c r="L15" s="92"/>
      <c r="M15" s="91"/>
      <c r="O15" s="42"/>
      <c r="P15" s="108"/>
    </row>
    <row r="16" spans="1:16">
      <c r="A16" s="88">
        <f t="shared" si="0"/>
        <v>9</v>
      </c>
      <c r="B16" s="89"/>
      <c r="C16" s="89"/>
      <c r="D16" s="114"/>
      <c r="E16" s="89"/>
      <c r="F16" s="117"/>
      <c r="G16" s="90"/>
      <c r="H16" s="90"/>
      <c r="I16" s="90"/>
      <c r="J16" s="20"/>
      <c r="K16" s="21"/>
      <c r="L16" s="92"/>
      <c r="M16" s="91"/>
      <c r="O16" s="42"/>
      <c r="P16" s="108"/>
    </row>
    <row r="17" spans="1:16">
      <c r="A17" s="88">
        <f t="shared" si="0"/>
        <v>10</v>
      </c>
      <c r="B17" s="93"/>
      <c r="C17" s="93"/>
      <c r="D17" s="93"/>
      <c r="E17" s="93"/>
      <c r="F17" s="117"/>
      <c r="G17" s="90"/>
      <c r="H17" s="90"/>
      <c r="I17" s="90"/>
      <c r="J17" s="20"/>
      <c r="K17" s="21"/>
      <c r="L17" s="92"/>
      <c r="M17" s="94"/>
      <c r="O17" s="42"/>
      <c r="P17" s="109"/>
    </row>
    <row r="18" spans="1:16">
      <c r="A18" s="88"/>
      <c r="B18" s="95"/>
      <c r="C18" s="95"/>
      <c r="D18" s="93"/>
      <c r="E18" s="95"/>
      <c r="F18" s="117"/>
      <c r="G18" s="90"/>
      <c r="H18" s="90"/>
      <c r="I18" s="90"/>
      <c r="J18" s="20"/>
      <c r="K18" s="21"/>
      <c r="L18" s="92"/>
      <c r="M18" s="94"/>
      <c r="O18" s="42"/>
      <c r="P18" s="109"/>
    </row>
    <row r="19" spans="1:16">
      <c r="A19" s="118"/>
      <c r="B19" s="119" t="s">
        <v>110</v>
      </c>
      <c r="C19" s="120"/>
      <c r="D19" s="121"/>
      <c r="E19" s="121"/>
      <c r="F19" s="121"/>
      <c r="G19" s="121"/>
      <c r="H19" s="121"/>
      <c r="I19" s="122">
        <f>ROUND(SUM(I8:I18),2)</f>
        <v>0</v>
      </c>
      <c r="J19" s="20" t="e">
        <f>IF(#REF!&lt;&gt;"B","",ROUND(SUM(J8:J18),2))</f>
        <v>#REF!</v>
      </c>
      <c r="K19" s="21" t="e">
        <f>IF(#REF!&lt;&gt;"B","",ROUND(SUM(K8:K18),2))</f>
        <v>#REF!</v>
      </c>
      <c r="L19" s="124" t="e">
        <f>IF(#REF!&lt;&gt;"B","",IF(I19=0,0,ROUND(K19/ABS(I19),4)))</f>
        <v>#REF!</v>
      </c>
      <c r="M19" s="61"/>
      <c r="O19" s="42"/>
      <c r="P19" s="109"/>
    </row>
    <row r="20" spans="1:16">
      <c r="A20" s="123"/>
      <c r="B20" s="119" t="s">
        <v>199</v>
      </c>
      <c r="C20" s="120"/>
      <c r="D20" s="121"/>
      <c r="E20" s="121"/>
      <c r="F20" s="121"/>
      <c r="G20" s="121"/>
      <c r="H20" s="121"/>
      <c r="I20" s="122"/>
      <c r="J20" s="20"/>
      <c r="K20" s="21" t="e">
        <f>IF(#REF!&lt;&gt;"B","",J20-I20)</f>
        <v>#REF!</v>
      </c>
      <c r="L20" s="124" t="e">
        <f>IF(#REF!&lt;&gt;"B","",IF(I20=0,0,ROUND(K20/ABS(I20),4)))</f>
        <v>#REF!</v>
      </c>
      <c r="M20" s="61"/>
      <c r="O20" s="42"/>
      <c r="P20" s="109"/>
    </row>
    <row r="21" spans="1:16">
      <c r="A21" s="96"/>
      <c r="B21" s="97" t="s">
        <v>110</v>
      </c>
      <c r="C21" s="98"/>
      <c r="D21" s="98"/>
      <c r="E21" s="98"/>
      <c r="F21" s="98"/>
      <c r="G21" s="98"/>
      <c r="H21" s="98"/>
      <c r="I21" s="99">
        <f>I19-I20</f>
        <v>0</v>
      </c>
      <c r="J21" s="31" t="e">
        <f>IF(#REF!&lt;&gt;"B","",J19-J20)</f>
        <v>#REF!</v>
      </c>
      <c r="K21" s="32" t="e">
        <f>IF(#REF!&lt;&gt;"B","",K19-K20)</f>
        <v>#REF!</v>
      </c>
      <c r="L21" s="100" t="e">
        <f>IF(#REF!&lt;&gt;"B","",IF(I21=0,0,ROUND(K21/ABS(I21),4)))</f>
        <v>#REF!</v>
      </c>
      <c r="M21" s="101"/>
      <c r="O21" s="110"/>
      <c r="P21" s="111" t="str">
        <f>IF(I21-O21=0,"OK","F")</f>
        <v>OK</v>
      </c>
    </row>
    <row r="22" spans="1:13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1:14">
      <c r="A23" s="34" t="e">
        <f>"被评估企业填表人："&amp;#REF!</f>
        <v>#REF!</v>
      </c>
      <c r="B23" s="102"/>
      <c r="C23" s="102"/>
      <c r="D23" s="102"/>
      <c r="E23" s="102"/>
      <c r="F23" s="102"/>
      <c r="G23" s="102"/>
      <c r="H23" s="102"/>
      <c r="I23" s="102"/>
      <c r="J23" s="33"/>
      <c r="K23" s="33"/>
      <c r="L23" s="33"/>
      <c r="M23" s="47" t="e">
        <f>IF(#REF!="B","评估人员:"&amp;#REF!,"")</f>
        <v>#REF!</v>
      </c>
      <c r="N23" s="48"/>
    </row>
    <row r="24" spans="1:13">
      <c r="A24" s="34" t="e">
        <f>"填表日期："&amp;#REF!</f>
        <v>#REF!</v>
      </c>
      <c r="B24" s="102"/>
      <c r="C24" s="102"/>
      <c r="D24" s="102"/>
      <c r="E24" s="102"/>
      <c r="F24" s="102"/>
      <c r="G24" s="102"/>
      <c r="H24" s="102"/>
      <c r="I24" s="102"/>
      <c r="J24" s="33"/>
      <c r="K24" s="33"/>
      <c r="L24" s="33"/>
      <c r="M24" s="33"/>
    </row>
  </sheetData>
  <mergeCells count="11">
    <mergeCell ref="A6:A7"/>
    <mergeCell ref="B6:B7"/>
    <mergeCell ref="C6:C7"/>
    <mergeCell ref="D6:D7"/>
    <mergeCell ref="E6:E7"/>
    <mergeCell ref="F6:F7"/>
    <mergeCell ref="I6:I7"/>
    <mergeCell ref="J6:J7"/>
    <mergeCell ref="K6:K7"/>
    <mergeCell ref="L6:L7"/>
    <mergeCell ref="M6:M7"/>
  </mergeCells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  <colBreaks count="1" manualBreakCount="1">
    <brk id="13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showGridLines="0" view="pageBreakPreview" zoomScale="107" zoomScaleNormal="100" workbookViewId="0">
      <pane xSplit="12" ySplit="6" topLeftCell="M7" activePane="bottomRight" state="frozen"/>
      <selection/>
      <selection pane="topRight"/>
      <selection pane="bottomLeft"/>
      <selection pane="bottomRight" activeCell="B6" sqref="B6"/>
    </sheetView>
  </sheetViews>
  <sheetFormatPr defaultColWidth="9" defaultRowHeight="14"/>
  <cols>
    <col min="1" max="1" width="6.25" customWidth="1"/>
    <col min="2" max="2" width="28.625" customWidth="1"/>
    <col min="3" max="3" width="6.125" customWidth="1"/>
    <col min="4" max="5" width="7.625" customWidth="1"/>
    <col min="6" max="6" width="15.625" customWidth="1"/>
    <col min="7" max="7" width="8.125" customWidth="1"/>
    <col min="8" max="8" width="7.875" customWidth="1"/>
    <col min="9" max="9" width="15.625" customWidth="1"/>
    <col min="10" max="10" width="12.375" customWidth="1"/>
    <col min="11" max="11" width="8.375" customWidth="1"/>
    <col min="14" max="14" width="12.625" customWidth="1"/>
  </cols>
  <sheetData>
    <row r="1" ht="21" spans="1:12">
      <c r="A1" s="2" t="e">
        <f>目录!$C49</f>
        <v>#REF!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4" t="e">
        <f>封面!$D$13</f>
        <v>#REF!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5"/>
      <c r="B3" s="5"/>
      <c r="C3" s="5"/>
      <c r="D3" s="5"/>
      <c r="E3" s="5"/>
      <c r="F3" s="5"/>
      <c r="G3" s="5"/>
      <c r="H3" s="5"/>
      <c r="I3" s="5"/>
      <c r="J3" s="5"/>
      <c r="K3" s="36"/>
      <c r="L3" s="36" t="e">
        <f>目录!$E49&amp;目录!$F49</f>
        <v>#REF!</v>
      </c>
    </row>
    <row r="4" spans="1:12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5"/>
      <c r="K4" s="5"/>
      <c r="L4" s="36" t="s">
        <v>94</v>
      </c>
    </row>
    <row r="5" ht="15" spans="1:12">
      <c r="A5" s="6" t="s">
        <v>95</v>
      </c>
      <c r="B5" s="7"/>
      <c r="C5" s="7"/>
      <c r="D5" s="7"/>
      <c r="E5" s="7"/>
      <c r="F5" s="7"/>
      <c r="G5" s="8" t="s">
        <v>96</v>
      </c>
      <c r="H5" s="9"/>
      <c r="I5" s="9"/>
      <c r="J5" s="9"/>
      <c r="K5" s="9"/>
      <c r="L5" s="37"/>
    </row>
    <row r="6" s="1" customFormat="1" ht="13" spans="1:15">
      <c r="A6" s="10" t="s">
        <v>112</v>
      </c>
      <c r="B6" s="11" t="s">
        <v>333</v>
      </c>
      <c r="C6" s="11" t="s">
        <v>147</v>
      </c>
      <c r="D6" s="11" t="s">
        <v>148</v>
      </c>
      <c r="E6" s="12" t="s">
        <v>149</v>
      </c>
      <c r="F6" s="12" t="s">
        <v>99</v>
      </c>
      <c r="G6" s="13" t="s">
        <v>149</v>
      </c>
      <c r="H6" s="134" t="s">
        <v>148</v>
      </c>
      <c r="I6" s="134" t="s">
        <v>100</v>
      </c>
      <c r="J6" s="14" t="s">
        <v>101</v>
      </c>
      <c r="K6" s="14" t="s">
        <v>102</v>
      </c>
      <c r="L6" s="38" t="s">
        <v>115</v>
      </c>
      <c r="N6" s="39" t="s">
        <v>103</v>
      </c>
      <c r="O6" s="39" t="s">
        <v>104</v>
      </c>
    </row>
    <row r="7" spans="1:14">
      <c r="A7" s="15">
        <v>1</v>
      </c>
      <c r="B7" s="16"/>
      <c r="C7" s="25"/>
      <c r="D7" s="135"/>
      <c r="E7" s="136"/>
      <c r="F7" s="19"/>
      <c r="G7" s="20"/>
      <c r="H7" s="137"/>
      <c r="I7" s="137"/>
      <c r="J7" s="21" t="e">
        <f>IF(#REF!&lt;&gt;"B","",I7-F7)</f>
        <v>#REF!</v>
      </c>
      <c r="K7" s="40" t="e">
        <f>IF(#REF!&lt;&gt;"B","",IF(F7=0,0,ROUND(J7/ABS(F7),4)))</f>
        <v>#REF!</v>
      </c>
      <c r="L7" s="145"/>
      <c r="N7" s="42"/>
    </row>
    <row r="8" spans="1:14">
      <c r="A8" s="15">
        <f>A7+1</f>
        <v>2</v>
      </c>
      <c r="B8" s="16"/>
      <c r="C8" s="25"/>
      <c r="D8" s="135"/>
      <c r="E8" s="136"/>
      <c r="F8" s="19"/>
      <c r="G8" s="20"/>
      <c r="H8" s="137"/>
      <c r="I8" s="137"/>
      <c r="J8" s="21"/>
      <c r="K8" s="40"/>
      <c r="L8" s="145"/>
      <c r="N8" s="42"/>
    </row>
    <row r="9" spans="1:14">
      <c r="A9" s="15">
        <f t="shared" ref="A9:A16" si="0">A8+1</f>
        <v>3</v>
      </c>
      <c r="B9" s="16"/>
      <c r="C9" s="25"/>
      <c r="D9" s="135"/>
      <c r="E9" s="136"/>
      <c r="F9" s="19"/>
      <c r="G9" s="20"/>
      <c r="H9" s="137"/>
      <c r="I9" s="137"/>
      <c r="J9" s="21"/>
      <c r="K9" s="21"/>
      <c r="L9" s="145"/>
      <c r="N9" s="42"/>
    </row>
    <row r="10" spans="1:14">
      <c r="A10" s="15">
        <f t="shared" si="0"/>
        <v>4</v>
      </c>
      <c r="B10" s="16"/>
      <c r="C10" s="25"/>
      <c r="D10" s="135"/>
      <c r="E10" s="136"/>
      <c r="F10" s="19"/>
      <c r="G10" s="20"/>
      <c r="H10" s="137"/>
      <c r="I10" s="137"/>
      <c r="J10" s="21"/>
      <c r="K10" s="21"/>
      <c r="L10" s="145"/>
      <c r="N10" s="42"/>
    </row>
    <row r="11" spans="1:14">
      <c r="A11" s="15">
        <f t="shared" si="0"/>
        <v>5</v>
      </c>
      <c r="B11" s="16"/>
      <c r="C11" s="25"/>
      <c r="D11" s="135"/>
      <c r="E11" s="136"/>
      <c r="F11" s="19"/>
      <c r="G11" s="20"/>
      <c r="H11" s="137"/>
      <c r="I11" s="137"/>
      <c r="J11" s="21"/>
      <c r="K11" s="21"/>
      <c r="L11" s="145"/>
      <c r="N11" s="42"/>
    </row>
    <row r="12" spans="1:14">
      <c r="A12" s="15">
        <f t="shared" si="0"/>
        <v>6</v>
      </c>
      <c r="B12" s="16"/>
      <c r="C12" s="25"/>
      <c r="D12" s="135"/>
      <c r="E12" s="136"/>
      <c r="F12" s="19"/>
      <c r="G12" s="20"/>
      <c r="H12" s="137"/>
      <c r="I12" s="137"/>
      <c r="J12" s="21"/>
      <c r="K12" s="21"/>
      <c r="L12" s="145"/>
      <c r="N12" s="42"/>
    </row>
    <row r="13" spans="1:14">
      <c r="A13" s="15">
        <f t="shared" si="0"/>
        <v>7</v>
      </c>
      <c r="B13" s="16"/>
      <c r="C13" s="25"/>
      <c r="D13" s="135"/>
      <c r="E13" s="136"/>
      <c r="F13" s="19"/>
      <c r="G13" s="20"/>
      <c r="H13" s="137"/>
      <c r="I13" s="137"/>
      <c r="J13" s="21"/>
      <c r="K13" s="21"/>
      <c r="L13" s="145"/>
      <c r="N13" s="42"/>
    </row>
    <row r="14" spans="1:14">
      <c r="A14" s="15">
        <f t="shared" si="0"/>
        <v>8</v>
      </c>
      <c r="B14" s="16"/>
      <c r="C14" s="25"/>
      <c r="D14" s="135"/>
      <c r="E14" s="136"/>
      <c r="F14" s="19"/>
      <c r="G14" s="20"/>
      <c r="H14" s="137"/>
      <c r="I14" s="137"/>
      <c r="J14" s="21"/>
      <c r="K14" s="21"/>
      <c r="L14" s="145"/>
      <c r="N14" s="42"/>
    </row>
    <row r="15" spans="1:14">
      <c r="A15" s="15">
        <f t="shared" si="0"/>
        <v>9</v>
      </c>
      <c r="B15" s="16"/>
      <c r="C15" s="25"/>
      <c r="D15" s="135"/>
      <c r="E15" s="136"/>
      <c r="F15" s="19"/>
      <c r="G15" s="20"/>
      <c r="H15" s="137"/>
      <c r="I15" s="137"/>
      <c r="J15" s="21"/>
      <c r="K15" s="21"/>
      <c r="L15" s="145"/>
      <c r="N15" s="42"/>
    </row>
    <row r="16" spans="1:14">
      <c r="A16" s="15">
        <f t="shared" si="0"/>
        <v>10</v>
      </c>
      <c r="B16" s="16"/>
      <c r="C16" s="25"/>
      <c r="D16" s="135"/>
      <c r="E16" s="136"/>
      <c r="F16" s="19"/>
      <c r="G16" s="20"/>
      <c r="H16" s="137"/>
      <c r="I16" s="137"/>
      <c r="J16" s="21"/>
      <c r="K16" s="21"/>
      <c r="L16" s="145"/>
      <c r="N16" s="42"/>
    </row>
    <row r="17" spans="1:14">
      <c r="A17" s="15"/>
      <c r="B17" s="16"/>
      <c r="C17" s="25"/>
      <c r="D17" s="135"/>
      <c r="E17" s="136"/>
      <c r="F17" s="19"/>
      <c r="G17" s="20"/>
      <c r="H17" s="137"/>
      <c r="I17" s="137"/>
      <c r="J17" s="21"/>
      <c r="K17" s="21"/>
      <c r="L17" s="145"/>
      <c r="N17" s="42"/>
    </row>
    <row r="18" spans="1:14">
      <c r="A18" s="15"/>
      <c r="B18" s="18" t="s">
        <v>130</v>
      </c>
      <c r="C18" s="138"/>
      <c r="D18" s="139"/>
      <c r="E18" s="139"/>
      <c r="F18" s="19">
        <f>ROUND(SUM(F7:F17),2)</f>
        <v>0</v>
      </c>
      <c r="G18" s="20"/>
      <c r="H18" s="137"/>
      <c r="I18" s="137" t="e">
        <f>IF(#REF!&lt;&gt;"B","",ROUND(SUM(I7:I17),2))</f>
        <v>#REF!</v>
      </c>
      <c r="J18" s="21" t="e">
        <f>IF(#REF!&lt;&gt;"B","",ROUND(SUM(J7:J17),2))</f>
        <v>#REF!</v>
      </c>
      <c r="K18" s="40" t="e">
        <f>IF(#REF!&lt;&gt;"B","",IF(F18=0,0,ROUND(J18/ABS(F18),4)))</f>
        <v>#REF!</v>
      </c>
      <c r="L18" s="145"/>
      <c r="N18" s="42"/>
    </row>
    <row r="19" spans="1:14">
      <c r="A19" s="26"/>
      <c r="B19" s="140" t="s">
        <v>199</v>
      </c>
      <c r="C19" s="141"/>
      <c r="D19" s="142"/>
      <c r="E19" s="142"/>
      <c r="F19" s="19"/>
      <c r="G19" s="20"/>
      <c r="H19" s="137"/>
      <c r="I19" s="137"/>
      <c r="J19" s="21" t="e">
        <f>IF(#REF!&lt;&gt;"B","",I19-F19)</f>
        <v>#REF!</v>
      </c>
      <c r="K19" s="40" t="e">
        <f>IF(#REF!&lt;&gt;"B","",IF(F19=0,0,ROUND(J19/ABS(F19),4)))</f>
        <v>#REF!</v>
      </c>
      <c r="L19" s="61"/>
      <c r="N19" s="42"/>
    </row>
    <row r="20" spans="1:15">
      <c r="A20" s="27"/>
      <c r="B20" s="28" t="s">
        <v>132</v>
      </c>
      <c r="C20" s="143"/>
      <c r="D20" s="29"/>
      <c r="E20" s="29"/>
      <c r="F20" s="30">
        <f>ROUND(SUM(F18,-F19),2)</f>
        <v>0</v>
      </c>
      <c r="G20" s="31"/>
      <c r="H20" s="144"/>
      <c r="I20" s="144" t="e">
        <f>IF(#REF!&lt;&gt;"B","",ROUND(SUM(I18,-I19),2))</f>
        <v>#REF!</v>
      </c>
      <c r="J20" s="32" t="e">
        <f>IF(#REF!&lt;&gt;"B","",ROUND(SUM(J18,-J19),2))</f>
        <v>#REF!</v>
      </c>
      <c r="K20" s="43" t="e">
        <f>IF(#REF!&lt;&gt;"B","",IF(F20=0,0,ROUND(J20/ABS(F20),4)))</f>
        <v>#REF!</v>
      </c>
      <c r="L20" s="101"/>
      <c r="N20" s="45"/>
      <c r="O20" s="46" t="str">
        <f>IF(F20-N20=0,"OK","F")</f>
        <v>OK</v>
      </c>
    </row>
    <row r="21" spans="1:12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</row>
    <row r="22" spans="1:13">
      <c r="A22" s="34" t="e">
        <f>"被评估企业填表人："&amp;#REF!</f>
        <v>#REF!</v>
      </c>
      <c r="B22" s="35"/>
      <c r="C22" s="35"/>
      <c r="D22" s="35"/>
      <c r="E22" s="35"/>
      <c r="F22" s="35"/>
      <c r="G22" s="33"/>
      <c r="H22" s="33"/>
      <c r="I22" s="33"/>
      <c r="J22" s="33"/>
      <c r="K22" s="33"/>
      <c r="L22" s="47" t="e">
        <f>IF(#REF!="B","评估人员:"&amp;#REF!,"")</f>
        <v>#REF!</v>
      </c>
      <c r="M22" s="48"/>
    </row>
    <row r="23" spans="1:12">
      <c r="A23" s="34" t="e">
        <f>"填表日期："&amp;#REF!</f>
        <v>#REF!</v>
      </c>
      <c r="B23" s="35"/>
      <c r="C23" s="35"/>
      <c r="D23" s="35"/>
      <c r="E23" s="35"/>
      <c r="F23" s="35"/>
      <c r="G23" s="33"/>
      <c r="H23" s="33"/>
      <c r="I23" s="33"/>
      <c r="J23" s="33"/>
      <c r="K23" s="33"/>
      <c r="L23" s="33"/>
    </row>
  </sheetData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showGridLines="0" view="pageBreakPreview" zoomScale="131" zoomScaleNormal="100" workbookViewId="0">
      <pane xSplit="6" ySplit="6" topLeftCell="G7" activePane="bottomRight" state="frozen"/>
      <selection/>
      <selection pane="topRight"/>
      <selection pane="bottomLeft"/>
      <selection pane="bottomRight" activeCell="B13" sqref="B13"/>
    </sheetView>
  </sheetViews>
  <sheetFormatPr defaultColWidth="9" defaultRowHeight="14"/>
  <cols>
    <col min="1" max="1" width="32.625" customWidth="1"/>
    <col min="2" max="2" width="7.625" customWidth="1"/>
    <col min="3" max="3" width="16.625" customWidth="1"/>
    <col min="4" max="4" width="16.875" customWidth="1"/>
    <col min="5" max="5" width="14.75" customWidth="1"/>
    <col min="8" max="8" width="12.625" customWidth="1"/>
  </cols>
  <sheetData>
    <row r="1" ht="21" spans="1:6">
      <c r="A1" s="2" t="e">
        <f>目录!$C53</f>
        <v>#REF!</v>
      </c>
      <c r="B1" s="3"/>
      <c r="C1" s="3"/>
      <c r="D1" s="3"/>
      <c r="E1" s="3"/>
      <c r="F1" s="3"/>
    </row>
    <row r="2" spans="1:6">
      <c r="A2" s="4" t="e">
        <f>封面!$D$13</f>
        <v>#REF!</v>
      </c>
      <c r="B2" s="3"/>
      <c r="C2" s="3"/>
      <c r="D2" s="3"/>
      <c r="E2" s="3"/>
      <c r="F2" s="3"/>
    </row>
    <row r="3" spans="1:6">
      <c r="A3" s="5"/>
      <c r="B3" s="5"/>
      <c r="C3" s="5"/>
      <c r="D3" s="5"/>
      <c r="E3" s="36"/>
      <c r="F3" s="36" t="e">
        <f>目录!$E53&amp;目录!$F53</f>
        <v>#REF!</v>
      </c>
    </row>
    <row r="4" spans="1:6">
      <c r="A4" s="5" t="e">
        <f>#REF!</f>
        <v>#REF!</v>
      </c>
      <c r="B4" s="5"/>
      <c r="C4" s="5"/>
      <c r="D4" s="5"/>
      <c r="E4" s="5"/>
      <c r="F4" s="36" t="s">
        <v>94</v>
      </c>
    </row>
    <row r="5" ht="15" spans="1:6">
      <c r="A5" s="6" t="s">
        <v>95</v>
      </c>
      <c r="B5" s="7"/>
      <c r="C5" s="7"/>
      <c r="D5" s="8" t="s">
        <v>96</v>
      </c>
      <c r="E5" s="9"/>
      <c r="F5" s="37"/>
    </row>
    <row r="6" s="1" customFormat="1" ht="13" spans="1:9">
      <c r="A6" s="10" t="s">
        <v>320</v>
      </c>
      <c r="B6" s="11" t="s">
        <v>98</v>
      </c>
      <c r="C6" s="12" t="s">
        <v>99</v>
      </c>
      <c r="D6" s="13" t="s">
        <v>100</v>
      </c>
      <c r="E6" s="14" t="s">
        <v>101</v>
      </c>
      <c r="F6" s="38" t="s">
        <v>102</v>
      </c>
      <c r="H6" s="39" t="s">
        <v>103</v>
      </c>
      <c r="I6" s="39" t="s">
        <v>104</v>
      </c>
    </row>
    <row r="7" s="1" customFormat="1" ht="13" spans="1:8">
      <c r="A7" s="54"/>
      <c r="B7" s="55" t="s">
        <v>105</v>
      </c>
      <c r="C7" s="56" t="s">
        <v>106</v>
      </c>
      <c r="D7" s="57" t="s">
        <v>107</v>
      </c>
      <c r="E7" s="58" t="s">
        <v>108</v>
      </c>
      <c r="F7" s="59" t="s">
        <v>109</v>
      </c>
      <c r="H7" s="39"/>
    </row>
    <row r="8" spans="1:9">
      <c r="A8" s="26" t="s">
        <v>334</v>
      </c>
      <c r="B8" s="23"/>
      <c r="C8" s="19">
        <f>'4.13.1土地使用权'!K21</f>
        <v>0</v>
      </c>
      <c r="D8" s="20" t="e">
        <f>IF(#REF!&lt;&gt;"B","",'4.13.1土地使用权'!L21)</f>
        <v>#REF!</v>
      </c>
      <c r="E8" s="21" t="e">
        <f>IF(#REF!&lt;&gt;"B","",D8-C8)</f>
        <v>#REF!</v>
      </c>
      <c r="F8" s="61" t="e">
        <f>IF(#REF!&lt;&gt;"B","",IF(C8=0,0,ROUND(E8/ABS(C8),4)))</f>
        <v>#REF!</v>
      </c>
      <c r="H8" s="42"/>
      <c r="I8" s="46" t="str">
        <f>IF(C8-H8=0,"OK","F")</f>
        <v>OK</v>
      </c>
    </row>
    <row r="9" spans="1:9">
      <c r="A9" s="26" t="s">
        <v>335</v>
      </c>
      <c r="B9" s="23"/>
      <c r="C9" s="19">
        <f>'4.13.2其他无形'!G21</f>
        <v>0</v>
      </c>
      <c r="D9" s="20" t="e">
        <f>IF(#REF!&lt;&gt;"B","",'4.13.2其他无形'!H21)</f>
        <v>#REF!</v>
      </c>
      <c r="E9" s="21" t="e">
        <f>IF(#REF!&lt;&gt;"B","",D9-C9)</f>
        <v>#REF!</v>
      </c>
      <c r="F9" s="61" t="e">
        <f>IF(#REF!&lt;&gt;"B","",IF(C9=0,0,ROUND(E9/ABS(C9),4)))</f>
        <v>#REF!</v>
      </c>
      <c r="H9" s="42"/>
      <c r="I9" s="46" t="str">
        <f>IF(C9-H9=0,"OK","F")</f>
        <v>OK</v>
      </c>
    </row>
    <row r="10" spans="1:9">
      <c r="A10" s="22"/>
      <c r="B10" s="23"/>
      <c r="C10" s="19"/>
      <c r="D10" s="20"/>
      <c r="E10" s="21"/>
      <c r="F10" s="61"/>
      <c r="H10" s="42"/>
      <c r="I10" s="46" t="str">
        <f>IF(C10-H10=0,"OK","F")</f>
        <v>OK</v>
      </c>
    </row>
    <row r="11" spans="1:8">
      <c r="A11" s="26"/>
      <c r="B11" s="23"/>
      <c r="C11" s="19"/>
      <c r="D11" s="20"/>
      <c r="E11" s="21"/>
      <c r="F11" s="61"/>
      <c r="H11" s="42"/>
    </row>
    <row r="12" spans="1:9">
      <c r="A12" s="27" t="s">
        <v>110</v>
      </c>
      <c r="B12" s="69"/>
      <c r="C12" s="63">
        <f>ROUND(SUM(C8:C11),2)</f>
        <v>0</v>
      </c>
      <c r="D12" s="70" t="e">
        <f>IF(#REF!&lt;&gt;"B","",ROUND(SUM(D8:D11),2))</f>
        <v>#REF!</v>
      </c>
      <c r="E12" s="64" t="e">
        <f>IF(#REF!&lt;&gt;"B","",ROUND(SUM(E8:E11),2))</f>
        <v>#REF!</v>
      </c>
      <c r="F12" s="65" t="e">
        <f>IF(#REF!&lt;&gt;"B","",IF(C12=0,0,ROUND(E12/ABS(C12),4)))</f>
        <v>#REF!</v>
      </c>
      <c r="H12" s="45"/>
      <c r="I12" s="46" t="str">
        <f>IF(C12-H12=0,"OK","F")</f>
        <v>OK</v>
      </c>
    </row>
    <row r="13" spans="1:6">
      <c r="A13" s="33"/>
      <c r="B13" s="33"/>
      <c r="C13" s="33"/>
      <c r="D13" s="33"/>
      <c r="E13" s="33"/>
      <c r="F13" s="33"/>
    </row>
    <row r="14" spans="1:7">
      <c r="A14" s="34" t="e">
        <f>"被评估企业填表人："&amp;#REF!</f>
        <v>#REF!</v>
      </c>
      <c r="B14" s="35"/>
      <c r="C14" s="35"/>
      <c r="D14" s="33"/>
      <c r="E14" s="33"/>
      <c r="F14" s="47" t="e">
        <f>IF(#REF!="B","评估人员:"&amp;#REF!,"")</f>
        <v>#REF!</v>
      </c>
      <c r="G14" s="48"/>
    </row>
    <row r="15" spans="1:6">
      <c r="A15" s="34" t="e">
        <f>"填表日期："&amp;#REF!</f>
        <v>#REF!</v>
      </c>
      <c r="B15" s="35"/>
      <c r="C15" s="35"/>
      <c r="D15" s="33"/>
      <c r="E15" s="33"/>
      <c r="F15" s="33"/>
    </row>
  </sheetData>
  <mergeCells count="1">
    <mergeCell ref="A6:A7"/>
  </mergeCells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  <colBreaks count="1" manualBreakCount="1">
    <brk id="6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showGridLines="0" view="pageBreakPreview" zoomScaleNormal="100" workbookViewId="0">
      <pane xSplit="6" ySplit="7" topLeftCell="G8" activePane="bottomRight" state="frozen"/>
      <selection/>
      <selection pane="topRight"/>
      <selection pane="bottomLeft"/>
      <selection pane="bottomRight" activeCell="D22" sqref="D22"/>
    </sheetView>
  </sheetViews>
  <sheetFormatPr defaultColWidth="9" defaultRowHeight="14"/>
  <cols>
    <col min="1" max="1" width="46.875" customWidth="1"/>
    <col min="2" max="2" width="7.625" customWidth="1"/>
    <col min="3" max="4" width="15.625" customWidth="1"/>
    <col min="5" max="5" width="14.75" customWidth="1"/>
    <col min="8" max="8" width="12.625" customWidth="1"/>
  </cols>
  <sheetData>
    <row r="1" ht="21" spans="1:6">
      <c r="A1" s="2" t="e">
        <f>目录!C8</f>
        <v>#REF!</v>
      </c>
      <c r="B1" s="3"/>
      <c r="C1" s="3"/>
      <c r="D1" s="3"/>
      <c r="E1" s="3"/>
      <c r="F1" s="3"/>
    </row>
    <row r="2" spans="1:6">
      <c r="A2" s="4" t="e">
        <f>封面!D13</f>
        <v>#REF!</v>
      </c>
      <c r="B2" s="3"/>
      <c r="C2" s="3"/>
      <c r="D2" s="3"/>
      <c r="E2" s="3"/>
      <c r="F2" s="3"/>
    </row>
    <row r="3" spans="1:6">
      <c r="A3" s="5"/>
      <c r="B3" s="5"/>
      <c r="C3" s="5"/>
      <c r="D3" s="5"/>
      <c r="E3" s="36"/>
      <c r="F3" s="36" t="e">
        <f>目录!E8&amp;目录!F8</f>
        <v>#REF!</v>
      </c>
    </row>
    <row r="4" spans="1:6">
      <c r="A4" s="5" t="e">
        <f>#REF!</f>
        <v>#REF!</v>
      </c>
      <c r="B4" s="5"/>
      <c r="C4" s="5"/>
      <c r="D4" s="5"/>
      <c r="E4" s="5"/>
      <c r="F4" s="36" t="s">
        <v>94</v>
      </c>
    </row>
    <row r="5" ht="15" spans="1:6">
      <c r="A5" s="6" t="s">
        <v>95</v>
      </c>
      <c r="B5" s="7"/>
      <c r="C5" s="7"/>
      <c r="D5" s="8" t="s">
        <v>96</v>
      </c>
      <c r="E5" s="9"/>
      <c r="F5" s="37"/>
    </row>
    <row r="6" s="1" customFormat="1" ht="13" spans="1:9">
      <c r="A6" s="10" t="s">
        <v>111</v>
      </c>
      <c r="B6" s="11" t="s">
        <v>98</v>
      </c>
      <c r="C6" s="12" t="s">
        <v>99</v>
      </c>
      <c r="D6" s="13" t="s">
        <v>100</v>
      </c>
      <c r="E6" s="14" t="s">
        <v>101</v>
      </c>
      <c r="F6" s="38" t="s">
        <v>102</v>
      </c>
      <c r="H6" s="39" t="s">
        <v>103</v>
      </c>
      <c r="I6" s="39" t="s">
        <v>104</v>
      </c>
    </row>
    <row r="7" s="1" customFormat="1" ht="13" spans="1:8">
      <c r="A7" s="54"/>
      <c r="B7" s="55" t="s">
        <v>105</v>
      </c>
      <c r="C7" s="56" t="s">
        <v>106</v>
      </c>
      <c r="D7" s="57" t="s">
        <v>107</v>
      </c>
      <c r="E7" s="58" t="s">
        <v>108</v>
      </c>
      <c r="F7" s="59" t="s">
        <v>109</v>
      </c>
      <c r="H7" s="39"/>
    </row>
    <row r="8" spans="1:9">
      <c r="A8" s="26" t="e">
        <f>#REF!</f>
        <v>#REF!</v>
      </c>
      <c r="B8" s="23" t="str">
        <f>目录!F9</f>
        <v>3-1-1</v>
      </c>
      <c r="C8" s="19">
        <f>'3.1.1现金'!D11</f>
        <v>0</v>
      </c>
      <c r="D8" s="20" t="e">
        <f>IF(#REF!="B",'3.1.1现金'!E11,"")</f>
        <v>#REF!</v>
      </c>
      <c r="E8" s="21" t="e">
        <f>IF(#REF!="B",D8-C8,"")</f>
        <v>#REF!</v>
      </c>
      <c r="F8" s="61" t="e">
        <f>IF(#REF!&lt;&gt;"B","",IF(C8=0,0,ROUND(E8/ABS(C8),4)))</f>
        <v>#REF!</v>
      </c>
      <c r="H8" s="42"/>
      <c r="I8" s="46" t="str">
        <f>IF(C8-H8=0,"OK","F")</f>
        <v>OK</v>
      </c>
    </row>
    <row r="9" spans="1:9">
      <c r="A9" s="68" t="e">
        <f>#REF!</f>
        <v>#REF!</v>
      </c>
      <c r="B9" s="23" t="str">
        <f>目录!F10</f>
        <v>3-1-2</v>
      </c>
      <c r="C9" s="19">
        <f>'3.1.2银行存款'!E19</f>
        <v>0</v>
      </c>
      <c r="D9" s="20" t="e">
        <f>IF(#REF!="B",'3.1.2银行存款'!F19,"")</f>
        <v>#REF!</v>
      </c>
      <c r="E9" s="21" t="e">
        <f>IF(#REF!="B",D9-C9,"")</f>
        <v>#REF!</v>
      </c>
      <c r="F9" s="61" t="e">
        <f>IF(#REF!&lt;&gt;"B","",IF(C9=0,0,ROUND(E9/ABS(C9),4)))</f>
        <v>#REF!</v>
      </c>
      <c r="H9" s="42"/>
      <c r="I9" s="46" t="str">
        <f>IF(C9-H9=0,"OK","F")</f>
        <v>OK</v>
      </c>
    </row>
    <row r="10" spans="1:9">
      <c r="A10" s="68" t="e">
        <f>#REF!</f>
        <v>#REF!</v>
      </c>
      <c r="B10" s="23" t="str">
        <f>目录!F11</f>
        <v>3-1-3</v>
      </c>
      <c r="C10" s="19">
        <f>'3.1.3其他货币'!E19</f>
        <v>0</v>
      </c>
      <c r="D10" s="20" t="e">
        <f>IF(#REF!="B",'3.1.3其他货币'!F19,"")</f>
        <v>#REF!</v>
      </c>
      <c r="E10" s="21" t="e">
        <f>IF(#REF!="B",D10-C10,"")</f>
        <v>#REF!</v>
      </c>
      <c r="F10" s="61" t="e">
        <f>IF(#REF!&lt;&gt;"B","",IF(C10=0,0,ROUND(E10/ABS(C10),4)))</f>
        <v>#REF!</v>
      </c>
      <c r="H10" s="42"/>
      <c r="I10" s="46" t="str">
        <f>IF(C10-H10=0,"OK","F")</f>
        <v>OK</v>
      </c>
    </row>
    <row r="11" spans="1:8">
      <c r="A11" s="26"/>
      <c r="B11" s="23"/>
      <c r="C11" s="19"/>
      <c r="D11" s="20"/>
      <c r="E11" s="21"/>
      <c r="F11" s="61"/>
      <c r="H11" s="42"/>
    </row>
    <row r="12" spans="1:9">
      <c r="A12" s="27" t="s">
        <v>110</v>
      </c>
      <c r="B12" s="69"/>
      <c r="C12" s="30">
        <f>ROUND(SUM(C8:C11),2)</f>
        <v>0</v>
      </c>
      <c r="D12" s="31" t="e">
        <f>IF(#REF!="B",ROUND(SUM(D8:D11),2),"")</f>
        <v>#REF!</v>
      </c>
      <c r="E12" s="32" t="e">
        <f>IF(#REF!="B",ROUND(SUM(E8:E11),2),"")</f>
        <v>#REF!</v>
      </c>
      <c r="F12" s="101" t="e">
        <f>IF(#REF!&lt;&gt;"B","",IF(C12=0,0,ROUND(E12/ABS(C12),4)))</f>
        <v>#REF!</v>
      </c>
      <c r="H12" s="45"/>
      <c r="I12" s="46" t="str">
        <f>IF(C12-H12=0,"OK","F")</f>
        <v>OK</v>
      </c>
    </row>
    <row r="13" spans="1:6">
      <c r="A13" s="33"/>
      <c r="B13" s="33"/>
      <c r="C13" s="33"/>
      <c r="D13" s="33"/>
      <c r="E13" s="33"/>
      <c r="F13" s="33"/>
    </row>
    <row r="14" spans="1:7">
      <c r="A14" s="34" t="e">
        <f>"被评估企业填表人："&amp;#REF!</f>
        <v>#REF!</v>
      </c>
      <c r="B14" s="35"/>
      <c r="C14" s="35"/>
      <c r="D14" s="33"/>
      <c r="E14" s="33"/>
      <c r="F14" s="47" t="e">
        <f>IF(#REF!="B","评估人员:"&amp;#REF!,"")</f>
        <v>#REF!</v>
      </c>
      <c r="G14" s="48"/>
    </row>
    <row r="15" spans="1:6">
      <c r="A15" s="34" t="e">
        <f>"填表日期："&amp;#REF!</f>
        <v>#REF!</v>
      </c>
      <c r="B15" s="35"/>
      <c r="C15" s="35"/>
      <c r="D15" s="33"/>
      <c r="E15" s="33"/>
      <c r="F15" s="33"/>
    </row>
  </sheetData>
  <mergeCells count="1">
    <mergeCell ref="A6:A7"/>
  </mergeCells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  <legacy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4"/>
  <sheetViews>
    <sheetView showGridLines="0" view="pageBreakPreview" zoomScale="107" zoomScaleNormal="100" workbookViewId="0">
      <pane xSplit="15" ySplit="7" topLeftCell="P8" activePane="bottomRight" state="frozen"/>
      <selection/>
      <selection pane="topRight"/>
      <selection pane="bottomLeft"/>
      <selection pane="bottomRight" activeCell="D10" sqref="D10"/>
    </sheetView>
  </sheetViews>
  <sheetFormatPr defaultColWidth="9" defaultRowHeight="14"/>
  <cols>
    <col min="1" max="1" width="5.375" customWidth="1"/>
    <col min="2" max="2" width="30.375" customWidth="1"/>
    <col min="3" max="3" width="9.625" customWidth="1"/>
    <col min="4" max="5" width="7.625" customWidth="1"/>
    <col min="6" max="6" width="6.75" customWidth="1"/>
    <col min="7" max="7" width="5.375" customWidth="1"/>
    <col min="8" max="8" width="9.625" customWidth="1"/>
    <col min="9" max="9" width="5.625" customWidth="1"/>
    <col min="10" max="10" width="9.25" customWidth="1"/>
    <col min="11" max="11" width="13.25" customWidth="1"/>
    <col min="12" max="12" width="12.25" customWidth="1"/>
    <col min="13" max="13" width="11.875" customWidth="1"/>
    <col min="14" max="14" width="7.625" customWidth="1"/>
    <col min="16" max="16" width="3.625" customWidth="1"/>
    <col min="17" max="17" width="9.625" customWidth="1"/>
    <col min="18" max="18" width="5.625" customWidth="1"/>
    <col min="20" max="20" width="9.25" customWidth="1"/>
  </cols>
  <sheetData>
    <row r="1" ht="21" spans="1:20">
      <c r="A1" s="2" t="e">
        <f>目录!$C54</f>
        <v>#REF!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T1" s="3"/>
    </row>
    <row r="2" spans="1:20">
      <c r="A2" s="4" t="e">
        <f>封面!$D$13</f>
        <v>#REF!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T2" s="3"/>
    </row>
    <row r="3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36"/>
      <c r="N3" s="36"/>
      <c r="O3" s="36" t="e">
        <f>目录!$E54&amp;目录!$F54</f>
        <v>#REF!</v>
      </c>
      <c r="T3" s="5"/>
    </row>
    <row r="4" spans="1:20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36" t="s">
        <v>94</v>
      </c>
      <c r="T4" s="5"/>
    </row>
    <row r="5" ht="15" spans="1:20">
      <c r="A5" s="71" t="s">
        <v>95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3" t="s">
        <v>96</v>
      </c>
      <c r="M5" s="74"/>
      <c r="N5" s="74"/>
      <c r="O5" s="75"/>
      <c r="T5" s="5"/>
    </row>
    <row r="6" s="1" customFormat="1" ht="13" spans="1:20">
      <c r="A6" s="76" t="s">
        <v>176</v>
      </c>
      <c r="B6" s="77" t="s">
        <v>336</v>
      </c>
      <c r="C6" s="77" t="s">
        <v>337</v>
      </c>
      <c r="D6" s="77" t="s">
        <v>338</v>
      </c>
      <c r="E6" s="77" t="s">
        <v>339</v>
      </c>
      <c r="F6" s="77" t="s">
        <v>340</v>
      </c>
      <c r="G6" s="77" t="s">
        <v>341</v>
      </c>
      <c r="H6" s="77" t="s">
        <v>342</v>
      </c>
      <c r="I6" s="77" t="s">
        <v>343</v>
      </c>
      <c r="J6" s="125" t="s">
        <v>182</v>
      </c>
      <c r="K6" s="78" t="s">
        <v>99</v>
      </c>
      <c r="L6" s="79" t="s">
        <v>185</v>
      </c>
      <c r="M6" s="80" t="s">
        <v>101</v>
      </c>
      <c r="N6" s="80" t="s">
        <v>102</v>
      </c>
      <c r="O6" s="81" t="s">
        <v>115</v>
      </c>
      <c r="Q6" s="103" t="s">
        <v>103</v>
      </c>
      <c r="R6" s="103" t="s">
        <v>104</v>
      </c>
      <c r="S6" s="127" t="s">
        <v>344</v>
      </c>
      <c r="T6" s="128" t="s">
        <v>345</v>
      </c>
    </row>
    <row r="7" s="1" customFormat="1" ht="14.5" spans="1:20">
      <c r="A7" s="82"/>
      <c r="B7" s="83"/>
      <c r="C7" s="83"/>
      <c r="D7" s="83"/>
      <c r="E7" s="83"/>
      <c r="F7" s="83"/>
      <c r="G7" s="83"/>
      <c r="H7" s="83" t="s">
        <v>186</v>
      </c>
      <c r="I7" s="126"/>
      <c r="J7" s="83" t="s">
        <v>187</v>
      </c>
      <c r="K7" s="84"/>
      <c r="L7" s="85"/>
      <c r="M7" s="86"/>
      <c r="N7" s="86"/>
      <c r="O7" s="87"/>
      <c r="Q7" s="104"/>
      <c r="R7" s="105"/>
      <c r="S7" s="128" t="s">
        <v>186</v>
      </c>
      <c r="T7" s="128" t="s">
        <v>187</v>
      </c>
    </row>
    <row r="8" spans="1:20">
      <c r="A8" s="88">
        <v>1</v>
      </c>
      <c r="B8" s="89"/>
      <c r="C8" s="89"/>
      <c r="D8" s="51"/>
      <c r="E8" s="51"/>
      <c r="F8" s="89"/>
      <c r="G8" s="117"/>
      <c r="H8" s="90"/>
      <c r="I8" s="90"/>
      <c r="J8" s="90"/>
      <c r="K8" s="90"/>
      <c r="L8" s="20"/>
      <c r="M8" s="21" t="e">
        <f>IF(#REF!&lt;&gt;"B","",L8-K8)</f>
        <v>#REF!</v>
      </c>
      <c r="N8" s="40" t="e">
        <f>IF(#REF!&lt;&gt;"B","",IF(K8=0,0,ROUND(M8/ABS(K8),4)))</f>
        <v>#REF!</v>
      </c>
      <c r="O8" s="91"/>
      <c r="Q8" s="106"/>
      <c r="R8" s="107" t="str">
        <f>IF(K8-Q8=0,"OK","F")</f>
        <v>OK</v>
      </c>
      <c r="S8" s="129"/>
      <c r="T8" s="129">
        <f>IF(H8=0,0,ROUND(L8/S8,0))</f>
        <v>0</v>
      </c>
    </row>
    <row r="9" spans="1:20">
      <c r="A9" s="88">
        <f>A8+1</f>
        <v>2</v>
      </c>
      <c r="B9" s="89"/>
      <c r="C9" s="89"/>
      <c r="D9" s="51"/>
      <c r="E9" s="51"/>
      <c r="F9" s="89"/>
      <c r="G9" s="117"/>
      <c r="H9" s="90"/>
      <c r="I9" s="90"/>
      <c r="J9" s="90"/>
      <c r="K9" s="90"/>
      <c r="L9" s="20"/>
      <c r="M9" s="21"/>
      <c r="N9" s="92"/>
      <c r="O9" s="91"/>
      <c r="Q9" s="42"/>
      <c r="R9" s="108" t="str">
        <f>IF(K9-Q9=0,"OK","F")</f>
        <v>OK</v>
      </c>
      <c r="S9" s="129"/>
      <c r="T9" s="129"/>
    </row>
    <row r="10" spans="1:20">
      <c r="A10" s="88">
        <f t="shared" ref="A10:A17" si="0">A9+1</f>
        <v>3</v>
      </c>
      <c r="B10" s="89"/>
      <c r="C10" s="89"/>
      <c r="D10" s="51"/>
      <c r="E10" s="51"/>
      <c r="F10" s="89"/>
      <c r="G10" s="117"/>
      <c r="H10" s="90"/>
      <c r="I10" s="90"/>
      <c r="J10" s="90"/>
      <c r="K10" s="90"/>
      <c r="L10" s="20"/>
      <c r="M10" s="21"/>
      <c r="N10" s="92"/>
      <c r="O10" s="91"/>
      <c r="Q10" s="42"/>
      <c r="R10" s="108"/>
      <c r="S10" s="129"/>
      <c r="T10" s="129"/>
    </row>
    <row r="11" spans="1:20">
      <c r="A11" s="88">
        <f t="shared" si="0"/>
        <v>4</v>
      </c>
      <c r="B11" s="89"/>
      <c r="C11" s="89"/>
      <c r="D11" s="51"/>
      <c r="E11" s="51"/>
      <c r="F11" s="89"/>
      <c r="G11" s="117"/>
      <c r="H11" s="90"/>
      <c r="I11" s="90"/>
      <c r="J11" s="90"/>
      <c r="K11" s="90"/>
      <c r="L11" s="20"/>
      <c r="M11" s="21"/>
      <c r="N11" s="92"/>
      <c r="O11" s="91"/>
      <c r="Q11" s="42"/>
      <c r="R11" s="108"/>
      <c r="S11" s="129"/>
      <c r="T11" s="129"/>
    </row>
    <row r="12" spans="1:20">
      <c r="A12" s="88">
        <f t="shared" si="0"/>
        <v>5</v>
      </c>
      <c r="B12" s="89"/>
      <c r="C12" s="89"/>
      <c r="D12" s="51"/>
      <c r="E12" s="51"/>
      <c r="F12" s="89"/>
      <c r="G12" s="117"/>
      <c r="H12" s="90"/>
      <c r="I12" s="90"/>
      <c r="J12" s="90"/>
      <c r="K12" s="90"/>
      <c r="L12" s="20"/>
      <c r="M12" s="21"/>
      <c r="N12" s="92"/>
      <c r="O12" s="91"/>
      <c r="Q12" s="42"/>
      <c r="R12" s="108"/>
      <c r="S12" s="129"/>
      <c r="T12" s="129"/>
    </row>
    <row r="13" spans="1:20">
      <c r="A13" s="88">
        <f t="shared" si="0"/>
        <v>6</v>
      </c>
      <c r="B13" s="89"/>
      <c r="C13" s="89"/>
      <c r="D13" s="51"/>
      <c r="E13" s="51"/>
      <c r="F13" s="89"/>
      <c r="G13" s="117"/>
      <c r="H13" s="90"/>
      <c r="I13" s="90"/>
      <c r="J13" s="90"/>
      <c r="K13" s="90"/>
      <c r="L13" s="20"/>
      <c r="M13" s="21"/>
      <c r="N13" s="92"/>
      <c r="O13" s="91"/>
      <c r="Q13" s="42"/>
      <c r="R13" s="108"/>
      <c r="S13" s="129"/>
      <c r="T13" s="129"/>
    </row>
    <row r="14" spans="1:20">
      <c r="A14" s="88">
        <f t="shared" si="0"/>
        <v>7</v>
      </c>
      <c r="B14" s="89"/>
      <c r="C14" s="89"/>
      <c r="D14" s="51"/>
      <c r="E14" s="51"/>
      <c r="F14" s="89"/>
      <c r="G14" s="117"/>
      <c r="H14" s="90"/>
      <c r="I14" s="90"/>
      <c r="J14" s="90"/>
      <c r="K14" s="90"/>
      <c r="L14" s="20"/>
      <c r="M14" s="21"/>
      <c r="N14" s="92"/>
      <c r="O14" s="91"/>
      <c r="Q14" s="42"/>
      <c r="R14" s="108"/>
      <c r="S14" s="129"/>
      <c r="T14" s="129"/>
    </row>
    <row r="15" spans="1:20">
      <c r="A15" s="88">
        <f t="shared" si="0"/>
        <v>8</v>
      </c>
      <c r="B15" s="89"/>
      <c r="C15" s="89"/>
      <c r="D15" s="51"/>
      <c r="E15" s="51"/>
      <c r="F15" s="89"/>
      <c r="G15" s="117"/>
      <c r="H15" s="90"/>
      <c r="I15" s="90"/>
      <c r="J15" s="90"/>
      <c r="K15" s="90"/>
      <c r="L15" s="20"/>
      <c r="M15" s="21"/>
      <c r="N15" s="92"/>
      <c r="O15" s="91"/>
      <c r="Q15" s="42"/>
      <c r="R15" s="108"/>
      <c r="S15" s="129"/>
      <c r="T15" s="129"/>
    </row>
    <row r="16" spans="1:20">
      <c r="A16" s="88">
        <f t="shared" si="0"/>
        <v>9</v>
      </c>
      <c r="B16" s="89"/>
      <c r="C16" s="89"/>
      <c r="D16" s="51"/>
      <c r="E16" s="51"/>
      <c r="F16" s="89"/>
      <c r="G16" s="117"/>
      <c r="H16" s="90"/>
      <c r="I16" s="90"/>
      <c r="J16" s="90"/>
      <c r="K16" s="90"/>
      <c r="L16" s="20"/>
      <c r="M16" s="21"/>
      <c r="N16" s="92"/>
      <c r="O16" s="91"/>
      <c r="Q16" s="42"/>
      <c r="R16" s="108"/>
      <c r="S16" s="129"/>
      <c r="T16" s="129"/>
    </row>
    <row r="17" spans="1:20">
      <c r="A17" s="88">
        <f t="shared" si="0"/>
        <v>10</v>
      </c>
      <c r="B17" s="93"/>
      <c r="C17" s="93"/>
      <c r="D17" s="51"/>
      <c r="E17" s="51"/>
      <c r="F17" s="93"/>
      <c r="G17" s="117"/>
      <c r="H17" s="90"/>
      <c r="I17" s="90"/>
      <c r="J17" s="90"/>
      <c r="K17" s="90"/>
      <c r="L17" s="20"/>
      <c r="M17" s="21"/>
      <c r="N17" s="92"/>
      <c r="O17" s="94"/>
      <c r="Q17" s="42"/>
      <c r="R17" s="109"/>
      <c r="S17" s="129"/>
      <c r="T17" s="129"/>
    </row>
    <row r="18" spans="1:20">
      <c r="A18" s="88"/>
      <c r="B18" s="95"/>
      <c r="C18" s="95"/>
      <c r="D18" s="51"/>
      <c r="E18" s="51"/>
      <c r="F18" s="95"/>
      <c r="G18" s="117"/>
      <c r="H18" s="90"/>
      <c r="I18" s="90"/>
      <c r="J18" s="90"/>
      <c r="K18" s="90"/>
      <c r="L18" s="20"/>
      <c r="M18" s="21"/>
      <c r="N18" s="92"/>
      <c r="O18" s="94"/>
      <c r="Q18" s="42"/>
      <c r="R18" s="109"/>
      <c r="S18" s="129"/>
      <c r="T18" s="129"/>
    </row>
    <row r="19" spans="1:20">
      <c r="A19" s="118"/>
      <c r="B19" s="119" t="s">
        <v>110</v>
      </c>
      <c r="C19" s="120"/>
      <c r="D19" s="121"/>
      <c r="E19" s="121"/>
      <c r="F19" s="121"/>
      <c r="G19" s="121"/>
      <c r="H19" s="121"/>
      <c r="I19" s="121"/>
      <c r="J19" s="121"/>
      <c r="K19" s="122">
        <f>ROUND(SUM(K8:K18),2)</f>
        <v>0</v>
      </c>
      <c r="L19" s="20" t="e">
        <f>IF(#REF!&lt;&gt;"B","",ROUND(SUM(L8:L18),2))</f>
        <v>#REF!</v>
      </c>
      <c r="M19" s="21" t="e">
        <f>IF(#REF!&lt;&gt;"B","",ROUND(SUM(M8:M18),2))</f>
        <v>#REF!</v>
      </c>
      <c r="N19" s="124" t="e">
        <f>IF(#REF!&lt;&gt;"B","",IF(K19=0,0,ROUND(M19/ABS(K19),4)))</f>
        <v>#REF!</v>
      </c>
      <c r="O19" s="61"/>
      <c r="Q19" s="42"/>
      <c r="R19" s="109"/>
      <c r="S19" s="130"/>
      <c r="T19" s="131"/>
    </row>
    <row r="20" spans="1:20">
      <c r="A20" s="123"/>
      <c r="B20" s="119" t="s">
        <v>199</v>
      </c>
      <c r="C20" s="120"/>
      <c r="D20" s="121"/>
      <c r="E20" s="121"/>
      <c r="F20" s="121"/>
      <c r="G20" s="121"/>
      <c r="H20" s="121"/>
      <c r="I20" s="121"/>
      <c r="J20" s="121"/>
      <c r="K20" s="122"/>
      <c r="L20" s="20"/>
      <c r="M20" s="21" t="e">
        <f>IF(#REF!&lt;&gt;"B","",L20-K20)</f>
        <v>#REF!</v>
      </c>
      <c r="N20" s="124" t="e">
        <f>IF(#REF!&lt;&gt;"B","",IF(K20=0,0,ROUND(M20/ABS(K20),4)))</f>
        <v>#REF!</v>
      </c>
      <c r="O20" s="61"/>
      <c r="Q20" s="42"/>
      <c r="R20" s="109"/>
      <c r="S20" s="130"/>
      <c r="T20" s="131"/>
    </row>
    <row r="21" spans="1:20">
      <c r="A21" s="96"/>
      <c r="B21" s="97" t="s">
        <v>110</v>
      </c>
      <c r="C21" s="98"/>
      <c r="D21" s="98"/>
      <c r="E21" s="98"/>
      <c r="F21" s="98"/>
      <c r="G21" s="98"/>
      <c r="H21" s="98"/>
      <c r="I21" s="98"/>
      <c r="J21" s="98"/>
      <c r="K21" s="99">
        <f>K19-K20</f>
        <v>0</v>
      </c>
      <c r="L21" s="31" t="e">
        <f>IF(#REF!&lt;&gt;"B","",L19-L20)</f>
        <v>#REF!</v>
      </c>
      <c r="M21" s="32" t="e">
        <f>IF(#REF!&lt;&gt;"B","",M19-M20)</f>
        <v>#REF!</v>
      </c>
      <c r="N21" s="100" t="e">
        <f>IF(#REF!&lt;&gt;"B","",IF(K21=0,0,ROUND(M21/ABS(K21),4)))</f>
        <v>#REF!</v>
      </c>
      <c r="O21" s="101"/>
      <c r="Q21" s="110"/>
      <c r="R21" s="111" t="str">
        <f>IF(K21-Q21=0,"OK","F")</f>
        <v>OK</v>
      </c>
      <c r="S21" s="130"/>
      <c r="T21" s="132"/>
    </row>
    <row r="22" spans="1:1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</row>
    <row r="23" spans="1:20">
      <c r="A23" s="34" t="e">
        <f>"被评估企业填表人："&amp;#REF!</f>
        <v>#REF!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33"/>
      <c r="M23" s="33"/>
      <c r="N23" s="33"/>
      <c r="O23" s="47" t="e">
        <f>IF(#REF!="B","评估人员:"&amp;#REF!,"")</f>
        <v>#REF!</v>
      </c>
      <c r="P23" s="48"/>
      <c r="S23" s="48"/>
      <c r="T23" s="133"/>
    </row>
    <row r="24" spans="1:20">
      <c r="A24" s="34" t="e">
        <f>"填表日期："&amp;#REF!</f>
        <v>#REF!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33"/>
      <c r="M24" s="33"/>
      <c r="N24" s="33"/>
      <c r="O24" s="33"/>
      <c r="T24" s="133"/>
    </row>
  </sheetData>
  <mergeCells count="13">
    <mergeCell ref="A6:A7"/>
    <mergeCell ref="B6:B7"/>
    <mergeCell ref="C6:C7"/>
    <mergeCell ref="D6:D7"/>
    <mergeCell ref="E6:E7"/>
    <mergeCell ref="F6:F7"/>
    <mergeCell ref="G6:G7"/>
    <mergeCell ref="I6:I7"/>
    <mergeCell ref="K6:K7"/>
    <mergeCell ref="L6:L7"/>
    <mergeCell ref="M6:M7"/>
    <mergeCell ref="N6:N7"/>
    <mergeCell ref="O6:O7"/>
  </mergeCells>
  <printOptions horizontalCentered="1"/>
  <pageMargins left="0.31496062992126" right="0.31496062992126" top="0.94488188976378" bottom="0.748031496062992" header="0.31496062992126" footer="0.31496062992126"/>
  <pageSetup paperSize="9" scale="91" fitToHeight="0" orientation="landscape"/>
  <headerFooter/>
  <colBreaks count="1" manualBreakCount="1">
    <brk id="15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showGridLines="0" view="pageBreakPreview" zoomScale="99" zoomScaleNormal="100" workbookViewId="0">
      <pane xSplit="11" ySplit="7" topLeftCell="L8" activePane="bottomRight" state="frozen"/>
      <selection/>
      <selection pane="topRight"/>
      <selection pane="bottomLeft"/>
      <selection pane="bottomRight" activeCell="I12" sqref="I12"/>
    </sheetView>
  </sheetViews>
  <sheetFormatPr defaultColWidth="9" defaultRowHeight="14"/>
  <cols>
    <col min="1" max="1" width="5.375" customWidth="1"/>
    <col min="2" max="2" width="30.375" customWidth="1"/>
    <col min="3" max="3" width="9.625" customWidth="1"/>
    <col min="4" max="5" width="7.625" customWidth="1"/>
    <col min="6" max="6" width="9.625" customWidth="1"/>
    <col min="7" max="7" width="13.25" customWidth="1"/>
    <col min="8" max="8" width="12.25" customWidth="1"/>
    <col min="9" max="9" width="11.875" customWidth="1"/>
    <col min="10" max="10" width="7.625" customWidth="1"/>
    <col min="12" max="12" width="3.625" customWidth="1"/>
    <col min="13" max="13" width="9.625" customWidth="1"/>
    <col min="14" max="14" width="5.625" customWidth="1"/>
  </cols>
  <sheetData>
    <row r="1" ht="21" spans="1:11">
      <c r="A1" s="2" t="e">
        <f>目录!$C55</f>
        <v>#REF!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4" t="e">
        <f>封面!$D$13</f>
        <v>#REF!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5"/>
      <c r="B3" s="5"/>
      <c r="C3" s="5"/>
      <c r="D3" s="5"/>
      <c r="E3" s="5"/>
      <c r="F3" s="5"/>
      <c r="G3" s="5"/>
      <c r="H3" s="5"/>
      <c r="I3" s="36"/>
      <c r="J3" s="36"/>
      <c r="K3" s="36" t="e">
        <f>目录!$E55&amp;目录!$F55</f>
        <v>#REF!</v>
      </c>
    </row>
    <row r="4" spans="1:11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5"/>
      <c r="K4" s="36" t="s">
        <v>94</v>
      </c>
    </row>
    <row r="5" ht="15" spans="1:11">
      <c r="A5" s="71" t="s">
        <v>95</v>
      </c>
      <c r="B5" s="72"/>
      <c r="C5" s="72"/>
      <c r="D5" s="72"/>
      <c r="E5" s="72"/>
      <c r="F5" s="72"/>
      <c r="G5" s="72"/>
      <c r="H5" s="73" t="s">
        <v>96</v>
      </c>
      <c r="I5" s="74"/>
      <c r="J5" s="74"/>
      <c r="K5" s="75"/>
    </row>
    <row r="6" s="1" customFormat="1" ht="13" spans="1:14">
      <c r="A6" s="76" t="s">
        <v>176</v>
      </c>
      <c r="B6" s="77" t="s">
        <v>346</v>
      </c>
      <c r="C6" s="77" t="s">
        <v>347</v>
      </c>
      <c r="D6" s="77" t="s">
        <v>338</v>
      </c>
      <c r="E6" s="77" t="s">
        <v>348</v>
      </c>
      <c r="F6" s="77" t="s">
        <v>349</v>
      </c>
      <c r="G6" s="78" t="s">
        <v>99</v>
      </c>
      <c r="H6" s="79" t="s">
        <v>185</v>
      </c>
      <c r="I6" s="80" t="s">
        <v>101</v>
      </c>
      <c r="J6" s="80" t="s">
        <v>102</v>
      </c>
      <c r="K6" s="81" t="s">
        <v>115</v>
      </c>
      <c r="M6" s="103" t="s">
        <v>103</v>
      </c>
      <c r="N6" s="103" t="s">
        <v>104</v>
      </c>
    </row>
    <row r="7" s="1" customFormat="1" ht="13" spans="1:14">
      <c r="A7" s="82"/>
      <c r="B7" s="83"/>
      <c r="C7" s="83"/>
      <c r="D7" s="83"/>
      <c r="E7" s="83"/>
      <c r="F7" s="83" t="s">
        <v>350</v>
      </c>
      <c r="G7" s="84"/>
      <c r="H7" s="85"/>
      <c r="I7" s="86"/>
      <c r="J7" s="86"/>
      <c r="K7" s="87"/>
      <c r="M7" s="104"/>
      <c r="N7" s="105"/>
    </row>
    <row r="8" spans="1:14">
      <c r="A8" s="88">
        <v>1</v>
      </c>
      <c r="B8" s="89"/>
      <c r="C8" s="89"/>
      <c r="D8" s="114"/>
      <c r="E8" s="117"/>
      <c r="F8" s="90"/>
      <c r="G8" s="90"/>
      <c r="H8" s="20"/>
      <c r="I8" s="21" t="e">
        <f>IF(#REF!&lt;&gt;"B","",H8-G8)</f>
        <v>#REF!</v>
      </c>
      <c r="J8" s="40" t="e">
        <f>IF(#REF!&lt;&gt;"B","",IF(G8=0,0,ROUND(I8/ABS(G8),4)))</f>
        <v>#REF!</v>
      </c>
      <c r="K8" s="91"/>
      <c r="M8" s="106"/>
      <c r="N8" s="107" t="str">
        <f>IF(G8-M8=0,"OK","F")</f>
        <v>OK</v>
      </c>
    </row>
    <row r="9" spans="1:14">
      <c r="A9" s="88">
        <f>A8+1</f>
        <v>2</v>
      </c>
      <c r="B9" s="89"/>
      <c r="C9" s="89"/>
      <c r="D9" s="114"/>
      <c r="E9" s="117"/>
      <c r="F9" s="90"/>
      <c r="G9" s="90"/>
      <c r="H9" s="20"/>
      <c r="I9" s="21"/>
      <c r="J9" s="92"/>
      <c r="K9" s="91"/>
      <c r="M9" s="42"/>
      <c r="N9" s="108" t="str">
        <f>IF(G9-M9=0,"OK","F")</f>
        <v>OK</v>
      </c>
    </row>
    <row r="10" spans="1:14">
      <c r="A10" s="88">
        <f t="shared" ref="A10:A17" si="0">A9+1</f>
        <v>3</v>
      </c>
      <c r="B10" s="89"/>
      <c r="C10" s="89"/>
      <c r="D10" s="114"/>
      <c r="E10" s="117"/>
      <c r="F10" s="90"/>
      <c r="G10" s="90"/>
      <c r="H10" s="20"/>
      <c r="I10" s="21"/>
      <c r="J10" s="92"/>
      <c r="K10" s="91"/>
      <c r="M10" s="42"/>
      <c r="N10" s="108"/>
    </row>
    <row r="11" spans="1:14">
      <c r="A11" s="88">
        <f t="shared" si="0"/>
        <v>4</v>
      </c>
      <c r="B11" s="89"/>
      <c r="C11" s="89"/>
      <c r="D11" s="114"/>
      <c r="E11" s="117"/>
      <c r="F11" s="90"/>
      <c r="G11" s="90"/>
      <c r="H11" s="20"/>
      <c r="I11" s="21"/>
      <c r="J11" s="92"/>
      <c r="K11" s="91"/>
      <c r="M11" s="42"/>
      <c r="N11" s="108"/>
    </row>
    <row r="12" spans="1:14">
      <c r="A12" s="88">
        <f t="shared" si="0"/>
        <v>5</v>
      </c>
      <c r="B12" s="89"/>
      <c r="C12" s="89"/>
      <c r="D12" s="114"/>
      <c r="E12" s="117"/>
      <c r="F12" s="90"/>
      <c r="G12" s="90"/>
      <c r="H12" s="20"/>
      <c r="I12" s="21"/>
      <c r="J12" s="92"/>
      <c r="K12" s="91"/>
      <c r="M12" s="42"/>
      <c r="N12" s="108"/>
    </row>
    <row r="13" spans="1:14">
      <c r="A13" s="88">
        <f t="shared" si="0"/>
        <v>6</v>
      </c>
      <c r="B13" s="89"/>
      <c r="C13" s="89"/>
      <c r="D13" s="114"/>
      <c r="E13" s="117"/>
      <c r="F13" s="90"/>
      <c r="G13" s="90"/>
      <c r="H13" s="20"/>
      <c r="I13" s="21"/>
      <c r="J13" s="92"/>
      <c r="K13" s="91"/>
      <c r="M13" s="42"/>
      <c r="N13" s="108"/>
    </row>
    <row r="14" spans="1:14">
      <c r="A14" s="88">
        <f t="shared" si="0"/>
        <v>7</v>
      </c>
      <c r="B14" s="89"/>
      <c r="C14" s="89"/>
      <c r="D14" s="114"/>
      <c r="E14" s="117"/>
      <c r="F14" s="90"/>
      <c r="G14" s="90"/>
      <c r="H14" s="20"/>
      <c r="I14" s="21"/>
      <c r="J14" s="92"/>
      <c r="K14" s="91"/>
      <c r="M14" s="42"/>
      <c r="N14" s="108"/>
    </row>
    <row r="15" spans="1:14">
      <c r="A15" s="88">
        <f t="shared" si="0"/>
        <v>8</v>
      </c>
      <c r="B15" s="89"/>
      <c r="C15" s="89"/>
      <c r="D15" s="114"/>
      <c r="E15" s="117"/>
      <c r="F15" s="90"/>
      <c r="G15" s="90"/>
      <c r="H15" s="20"/>
      <c r="I15" s="21"/>
      <c r="J15" s="92"/>
      <c r="K15" s="91"/>
      <c r="M15" s="42"/>
      <c r="N15" s="108"/>
    </row>
    <row r="16" spans="1:14">
      <c r="A16" s="88">
        <f t="shared" si="0"/>
        <v>9</v>
      </c>
      <c r="B16" s="89"/>
      <c r="C16" s="89"/>
      <c r="D16" s="114"/>
      <c r="E16" s="117"/>
      <c r="F16" s="90"/>
      <c r="G16" s="90"/>
      <c r="H16" s="20"/>
      <c r="I16" s="21"/>
      <c r="J16" s="92"/>
      <c r="K16" s="91"/>
      <c r="M16" s="42"/>
      <c r="N16" s="108"/>
    </row>
    <row r="17" spans="1:14">
      <c r="A17" s="88">
        <f t="shared" si="0"/>
        <v>10</v>
      </c>
      <c r="B17" s="93"/>
      <c r="C17" s="93"/>
      <c r="D17" s="114"/>
      <c r="E17" s="117"/>
      <c r="F17" s="90"/>
      <c r="G17" s="90"/>
      <c r="H17" s="20"/>
      <c r="I17" s="21"/>
      <c r="J17" s="92"/>
      <c r="K17" s="94"/>
      <c r="M17" s="42"/>
      <c r="N17" s="109"/>
    </row>
    <row r="18" spans="1:14">
      <c r="A18" s="88"/>
      <c r="B18" s="95"/>
      <c r="C18" s="95"/>
      <c r="D18" s="114"/>
      <c r="E18" s="117"/>
      <c r="F18" s="90"/>
      <c r="G18" s="90"/>
      <c r="H18" s="20"/>
      <c r="I18" s="21"/>
      <c r="J18" s="92"/>
      <c r="K18" s="94"/>
      <c r="M18" s="42"/>
      <c r="N18" s="109"/>
    </row>
    <row r="19" spans="1:14">
      <c r="A19" s="118"/>
      <c r="B19" s="119" t="s">
        <v>110</v>
      </c>
      <c r="C19" s="120"/>
      <c r="D19" s="121"/>
      <c r="E19" s="121"/>
      <c r="F19" s="121"/>
      <c r="G19" s="122">
        <f>ROUND(SUM(G8:G18),2)</f>
        <v>0</v>
      </c>
      <c r="H19" s="20" t="e">
        <f>IF(#REF!&lt;&gt;"B","",ROUND(SUM(H8:H18),2))</f>
        <v>#REF!</v>
      </c>
      <c r="I19" s="21" t="e">
        <f>IF(#REF!&lt;&gt;"B","",ROUND(SUM(I8:I18),2))</f>
        <v>#REF!</v>
      </c>
      <c r="J19" s="124" t="e">
        <f>IF(#REF!&lt;&gt;"B","",IF(G19=0,0,ROUND(I19/ABS(G19),4)))</f>
        <v>#REF!</v>
      </c>
      <c r="K19" s="61"/>
      <c r="M19" s="42"/>
      <c r="N19" s="109"/>
    </row>
    <row r="20" spans="1:14">
      <c r="A20" s="123"/>
      <c r="B20" s="119" t="s">
        <v>199</v>
      </c>
      <c r="C20" s="120"/>
      <c r="D20" s="121"/>
      <c r="E20" s="121"/>
      <c r="F20" s="121"/>
      <c r="G20" s="122"/>
      <c r="H20" s="20"/>
      <c r="I20" s="21" t="e">
        <f>IF(#REF!&lt;&gt;"B","",H20-G20)</f>
        <v>#REF!</v>
      </c>
      <c r="J20" s="124" t="e">
        <f>IF(#REF!&lt;&gt;"B","",IF(G20=0,0,ROUND(I20/ABS(G20),4)))</f>
        <v>#REF!</v>
      </c>
      <c r="K20" s="61"/>
      <c r="M20" s="42"/>
      <c r="N20" s="109"/>
    </row>
    <row r="21" spans="1:14">
      <c r="A21" s="96"/>
      <c r="B21" s="97" t="s">
        <v>110</v>
      </c>
      <c r="C21" s="98"/>
      <c r="D21" s="98"/>
      <c r="E21" s="98"/>
      <c r="F21" s="98"/>
      <c r="G21" s="99">
        <f>G19-G20</f>
        <v>0</v>
      </c>
      <c r="H21" s="31" t="e">
        <f>IF(#REF!&lt;&gt;"B","",H19-H20)</f>
        <v>#REF!</v>
      </c>
      <c r="I21" s="32" t="e">
        <f>IF(#REF!&lt;&gt;"B","",I19-I20)</f>
        <v>#REF!</v>
      </c>
      <c r="J21" s="100" t="e">
        <f>IF(#REF!&lt;&gt;"B","",IF(G21=0,0,ROUND(I21/ABS(G21),4)))</f>
        <v>#REF!</v>
      </c>
      <c r="K21" s="101"/>
      <c r="M21" s="110"/>
      <c r="N21" s="111" t="str">
        <f>IF(G21-M21=0,"OK","F")</f>
        <v>OK</v>
      </c>
    </row>
    <row r="22" spans="1:11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3" spans="1:12">
      <c r="A23" s="34" t="e">
        <f>"被评估企业填表人："&amp;#REF!</f>
        <v>#REF!</v>
      </c>
      <c r="B23" s="102"/>
      <c r="C23" s="102"/>
      <c r="D23" s="102"/>
      <c r="E23" s="102"/>
      <c r="F23" s="102"/>
      <c r="G23" s="102"/>
      <c r="H23" s="33"/>
      <c r="I23" s="33"/>
      <c r="J23" s="33"/>
      <c r="K23" s="47" t="e">
        <f>IF(#REF!="B","评估人员:"&amp;#REF!,"")</f>
        <v>#REF!</v>
      </c>
      <c r="L23" s="48"/>
    </row>
    <row r="24" spans="1:11">
      <c r="A24" s="34" t="e">
        <f>"填表日期："&amp;#REF!</f>
        <v>#REF!</v>
      </c>
      <c r="B24" s="102"/>
      <c r="C24" s="102"/>
      <c r="D24" s="102"/>
      <c r="E24" s="102"/>
      <c r="F24" s="102"/>
      <c r="G24" s="102"/>
      <c r="H24" s="33"/>
      <c r="I24" s="33"/>
      <c r="J24" s="33"/>
      <c r="K24" s="33"/>
    </row>
  </sheetData>
  <mergeCells count="10">
    <mergeCell ref="A6:A7"/>
    <mergeCell ref="B6:B7"/>
    <mergeCell ref="C6:C7"/>
    <mergeCell ref="D6:D7"/>
    <mergeCell ref="E6:E7"/>
    <mergeCell ref="G6:G7"/>
    <mergeCell ref="H6:H7"/>
    <mergeCell ref="I6:I7"/>
    <mergeCell ref="J6:J7"/>
    <mergeCell ref="K6:K7"/>
  </mergeCells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showGridLines="0" view="pageBreakPreview" zoomScale="117" zoomScaleNormal="100" workbookViewId="0">
      <pane xSplit="8" ySplit="7" topLeftCell="I8" activePane="bottomRight" state="frozen"/>
      <selection/>
      <selection pane="topRight"/>
      <selection pane="bottomLeft"/>
      <selection pane="bottomRight" activeCell="D6" sqref="D6:D7"/>
    </sheetView>
  </sheetViews>
  <sheetFormatPr defaultColWidth="9" defaultRowHeight="14"/>
  <cols>
    <col min="1" max="1" width="5.375" customWidth="1"/>
    <col min="2" max="2" width="30.375" customWidth="1"/>
    <col min="3" max="3" width="9.625" customWidth="1"/>
    <col min="4" max="4" width="13.25" customWidth="1"/>
    <col min="5" max="5" width="12.25" customWidth="1"/>
    <col min="6" max="6" width="11.875" customWidth="1"/>
    <col min="7" max="7" width="7.625" customWidth="1"/>
    <col min="9" max="9" width="3.625" customWidth="1"/>
    <col min="10" max="10" width="9.625" customWidth="1"/>
    <col min="11" max="11" width="5.625" customWidth="1"/>
  </cols>
  <sheetData>
    <row r="1" ht="21" spans="1:8">
      <c r="A1" s="2" t="e">
        <f>目录!$C56</f>
        <v>#REF!</v>
      </c>
      <c r="B1" s="3"/>
      <c r="C1" s="3"/>
      <c r="D1" s="3"/>
      <c r="E1" s="3"/>
      <c r="F1" s="3"/>
      <c r="G1" s="3"/>
      <c r="H1" s="3"/>
    </row>
    <row r="2" spans="1:8">
      <c r="A2" s="4" t="e">
        <f>封面!$D$13</f>
        <v>#REF!</v>
      </c>
      <c r="B2" s="3"/>
      <c r="C2" s="3"/>
      <c r="D2" s="3"/>
      <c r="E2" s="3"/>
      <c r="F2" s="3"/>
      <c r="G2" s="3"/>
      <c r="H2" s="3"/>
    </row>
    <row r="3" spans="1:8">
      <c r="A3" s="5"/>
      <c r="B3" s="5"/>
      <c r="C3" s="5"/>
      <c r="D3" s="5"/>
      <c r="E3" s="5"/>
      <c r="F3" s="36"/>
      <c r="G3" s="36"/>
      <c r="H3" s="36" t="e">
        <f>目录!$E56&amp;目录!$F56</f>
        <v>#REF!</v>
      </c>
    </row>
    <row r="4" spans="1:8">
      <c r="A4" s="5" t="e">
        <f>#REF!</f>
        <v>#REF!</v>
      </c>
      <c r="B4" s="5"/>
      <c r="C4" s="5"/>
      <c r="D4" s="5"/>
      <c r="E4" s="5"/>
      <c r="F4" s="5"/>
      <c r="G4" s="5"/>
      <c r="H4" s="36" t="s">
        <v>94</v>
      </c>
    </row>
    <row r="5" ht="15" spans="1:8">
      <c r="A5" s="71" t="s">
        <v>95</v>
      </c>
      <c r="B5" s="72"/>
      <c r="C5" s="72"/>
      <c r="D5" s="72"/>
      <c r="E5" s="73" t="s">
        <v>96</v>
      </c>
      <c r="F5" s="74"/>
      <c r="G5" s="74"/>
      <c r="H5" s="75"/>
    </row>
    <row r="6" s="1" customFormat="1" ht="13" spans="1:11">
      <c r="A6" s="76" t="s">
        <v>176</v>
      </c>
      <c r="B6" s="77" t="s">
        <v>351</v>
      </c>
      <c r="C6" s="77" t="s">
        <v>352</v>
      </c>
      <c r="D6" s="78" t="s">
        <v>99</v>
      </c>
      <c r="E6" s="79" t="s">
        <v>185</v>
      </c>
      <c r="F6" s="80" t="s">
        <v>101</v>
      </c>
      <c r="G6" s="80" t="s">
        <v>102</v>
      </c>
      <c r="H6" s="81" t="s">
        <v>115</v>
      </c>
      <c r="J6" s="103" t="s">
        <v>103</v>
      </c>
      <c r="K6" s="103" t="s">
        <v>104</v>
      </c>
    </row>
    <row r="7" s="1" customFormat="1" ht="13" spans="1:11">
      <c r="A7" s="82"/>
      <c r="B7" s="83"/>
      <c r="C7" s="83"/>
      <c r="D7" s="84"/>
      <c r="E7" s="85"/>
      <c r="F7" s="86"/>
      <c r="G7" s="86"/>
      <c r="H7" s="87"/>
      <c r="J7" s="104"/>
      <c r="K7" s="105"/>
    </row>
    <row r="8" spans="1:11">
      <c r="A8" s="88">
        <v>1</v>
      </c>
      <c r="B8" s="89"/>
      <c r="C8" s="89"/>
      <c r="D8" s="90"/>
      <c r="E8" s="20"/>
      <c r="F8" s="21" t="e">
        <f>IF(#REF!&lt;&gt;"B","",E8-D8)</f>
        <v>#REF!</v>
      </c>
      <c r="G8" s="40" t="e">
        <f>IF(#REF!&lt;&gt;"B","",IF(D8=0,0,ROUND(F8/ABS(D8),4)))</f>
        <v>#REF!</v>
      </c>
      <c r="H8" s="91"/>
      <c r="J8" s="106"/>
      <c r="K8" s="107" t="str">
        <f>IF(D8-J8=0,"OK","F")</f>
        <v>OK</v>
      </c>
    </row>
    <row r="9" spans="1:11">
      <c r="A9" s="88">
        <f>A8+1</f>
        <v>2</v>
      </c>
      <c r="B9" s="89"/>
      <c r="C9" s="89"/>
      <c r="D9" s="90"/>
      <c r="E9" s="20"/>
      <c r="F9" s="21"/>
      <c r="G9" s="92"/>
      <c r="H9" s="91"/>
      <c r="J9" s="42"/>
      <c r="K9" s="108" t="str">
        <f>IF(D9-J9=0,"OK","F")</f>
        <v>OK</v>
      </c>
    </row>
    <row r="10" spans="1:11">
      <c r="A10" s="88">
        <f t="shared" ref="A10:A17" si="0">A9+1</f>
        <v>3</v>
      </c>
      <c r="B10" s="89"/>
      <c r="C10" s="89"/>
      <c r="D10" s="90"/>
      <c r="E10" s="20"/>
      <c r="F10" s="21"/>
      <c r="G10" s="92"/>
      <c r="H10" s="91"/>
      <c r="J10" s="42"/>
      <c r="K10" s="108"/>
    </row>
    <row r="11" spans="1:11">
      <c r="A11" s="88">
        <f t="shared" si="0"/>
        <v>4</v>
      </c>
      <c r="B11" s="89"/>
      <c r="C11" s="89"/>
      <c r="D11" s="90"/>
      <c r="E11" s="20"/>
      <c r="F11" s="21"/>
      <c r="G11" s="92"/>
      <c r="H11" s="91"/>
      <c r="J11" s="42"/>
      <c r="K11" s="108"/>
    </row>
    <row r="12" spans="1:11">
      <c r="A12" s="88">
        <f t="shared" si="0"/>
        <v>5</v>
      </c>
      <c r="B12" s="89"/>
      <c r="C12" s="89"/>
      <c r="D12" s="90"/>
      <c r="E12" s="20"/>
      <c r="F12" s="21"/>
      <c r="G12" s="92"/>
      <c r="H12" s="91"/>
      <c r="J12" s="42"/>
      <c r="K12" s="108"/>
    </row>
    <row r="13" spans="1:11">
      <c r="A13" s="88">
        <f t="shared" si="0"/>
        <v>6</v>
      </c>
      <c r="B13" s="89"/>
      <c r="C13" s="89"/>
      <c r="D13" s="90"/>
      <c r="E13" s="20"/>
      <c r="F13" s="21"/>
      <c r="G13" s="92"/>
      <c r="H13" s="91"/>
      <c r="J13" s="42"/>
      <c r="K13" s="108"/>
    </row>
    <row r="14" spans="1:11">
      <c r="A14" s="88">
        <f t="shared" si="0"/>
        <v>7</v>
      </c>
      <c r="B14" s="89"/>
      <c r="C14" s="89"/>
      <c r="D14" s="90"/>
      <c r="E14" s="20"/>
      <c r="F14" s="21"/>
      <c r="G14" s="92"/>
      <c r="H14" s="91"/>
      <c r="J14" s="42"/>
      <c r="K14" s="108"/>
    </row>
    <row r="15" spans="1:11">
      <c r="A15" s="88">
        <f t="shared" si="0"/>
        <v>8</v>
      </c>
      <c r="B15" s="89"/>
      <c r="C15" s="89"/>
      <c r="D15" s="90"/>
      <c r="E15" s="20"/>
      <c r="F15" s="21"/>
      <c r="G15" s="92"/>
      <c r="H15" s="91"/>
      <c r="J15" s="42"/>
      <c r="K15" s="108"/>
    </row>
    <row r="16" spans="1:11">
      <c r="A16" s="88">
        <f t="shared" si="0"/>
        <v>9</v>
      </c>
      <c r="B16" s="89"/>
      <c r="C16" s="89"/>
      <c r="D16" s="90"/>
      <c r="E16" s="20"/>
      <c r="F16" s="21"/>
      <c r="G16" s="92"/>
      <c r="H16" s="91"/>
      <c r="J16" s="42"/>
      <c r="K16" s="108"/>
    </row>
    <row r="17" spans="1:11">
      <c r="A17" s="88">
        <f t="shared" si="0"/>
        <v>10</v>
      </c>
      <c r="B17" s="93"/>
      <c r="C17" s="93"/>
      <c r="D17" s="90"/>
      <c r="E17" s="20"/>
      <c r="F17" s="21"/>
      <c r="G17" s="92"/>
      <c r="H17" s="94"/>
      <c r="J17" s="42"/>
      <c r="K17" s="109"/>
    </row>
    <row r="18" spans="1:11">
      <c r="A18" s="88"/>
      <c r="B18" s="95"/>
      <c r="C18" s="95"/>
      <c r="D18" s="90"/>
      <c r="E18" s="20"/>
      <c r="F18" s="21"/>
      <c r="G18" s="92"/>
      <c r="H18" s="94"/>
      <c r="J18" s="42"/>
      <c r="K18" s="109"/>
    </row>
    <row r="19" spans="1:11">
      <c r="A19" s="96"/>
      <c r="B19" s="97" t="s">
        <v>110</v>
      </c>
      <c r="C19" s="98"/>
      <c r="D19" s="99">
        <f>ROUND(SUM(D8:D18),2)</f>
        <v>0</v>
      </c>
      <c r="E19" s="31" t="e">
        <f>IF(#REF!&lt;&gt;"B","",ROUND(SUM(E8:E18),2))</f>
        <v>#REF!</v>
      </c>
      <c r="F19" s="32" t="e">
        <f>IF(#REF!&lt;&gt;"B","",ROUND(SUM(F8:F18),2))</f>
        <v>#REF!</v>
      </c>
      <c r="G19" s="100" t="e">
        <f>IF(#REF!&lt;&gt;"B","",IF(D19=0,0,ROUND(F19/ABS(D19),4)))</f>
        <v>#REF!</v>
      </c>
      <c r="H19" s="101"/>
      <c r="J19" s="110"/>
      <c r="K19" s="111" t="str">
        <f>IF(D19-J19=0,"OK","F")</f>
        <v>OK</v>
      </c>
    </row>
    <row r="20" spans="1:8">
      <c r="A20" s="33"/>
      <c r="B20" s="33"/>
      <c r="C20" s="33"/>
      <c r="D20" s="33"/>
      <c r="E20" s="33"/>
      <c r="F20" s="33"/>
      <c r="G20" s="33"/>
      <c r="H20" s="33"/>
    </row>
    <row r="21" spans="1:9">
      <c r="A21" s="34" t="e">
        <f>"被评估企业填表人："&amp;#REF!</f>
        <v>#REF!</v>
      </c>
      <c r="B21" s="102"/>
      <c r="C21" s="102"/>
      <c r="D21" s="102"/>
      <c r="E21" s="33"/>
      <c r="F21" s="33"/>
      <c r="G21" s="33"/>
      <c r="H21" s="47" t="e">
        <f>IF(#REF!="B","评估人员:"&amp;#REF!,"")</f>
        <v>#REF!</v>
      </c>
      <c r="I21" s="48"/>
    </row>
    <row r="22" spans="1:8">
      <c r="A22" s="34" t="e">
        <f>"填表日期："&amp;#REF!</f>
        <v>#REF!</v>
      </c>
      <c r="B22" s="102"/>
      <c r="C22" s="102"/>
      <c r="D22" s="102"/>
      <c r="E22" s="33"/>
      <c r="F22" s="33"/>
      <c r="G22" s="33"/>
      <c r="H22" s="33"/>
    </row>
  </sheetData>
  <mergeCells count="8">
    <mergeCell ref="A6:A7"/>
    <mergeCell ref="B6:B7"/>
    <mergeCell ref="C6:C7"/>
    <mergeCell ref="D6:D7"/>
    <mergeCell ref="E6:E7"/>
    <mergeCell ref="F6:F7"/>
    <mergeCell ref="G6:G7"/>
    <mergeCell ref="H6:H7"/>
  </mergeCells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  <colBreaks count="1" manualBreakCount="1">
    <brk id="8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showGridLines="0" view="pageBreakPreview" zoomScale="102" zoomScaleNormal="100" workbookViewId="0">
      <pane xSplit="8" ySplit="7" topLeftCell="I8" activePane="bottomRight" state="frozen"/>
      <selection/>
      <selection pane="topRight"/>
      <selection pane="bottomLeft"/>
      <selection pane="bottomRight" activeCell="G15" sqref="G15"/>
    </sheetView>
  </sheetViews>
  <sheetFormatPr defaultColWidth="9" defaultRowHeight="14"/>
  <cols>
    <col min="1" max="1" width="5.375" customWidth="1"/>
    <col min="2" max="2" width="30.375" customWidth="1"/>
    <col min="3" max="3" width="9.625" customWidth="1"/>
    <col min="4" max="4" width="13.25" customWidth="1"/>
    <col min="5" max="5" width="12.25" customWidth="1"/>
    <col min="6" max="6" width="11.875" customWidth="1"/>
    <col min="7" max="7" width="7.625" customWidth="1"/>
    <col min="9" max="9" width="3.625" customWidth="1"/>
    <col min="10" max="10" width="9.625" customWidth="1"/>
    <col min="11" max="11" width="5.625" customWidth="1"/>
  </cols>
  <sheetData>
    <row r="1" ht="21" spans="1:8">
      <c r="A1" s="2" t="e">
        <f>目录!$C57</f>
        <v>#REF!</v>
      </c>
      <c r="B1" s="3"/>
      <c r="C1" s="3"/>
      <c r="D1" s="3"/>
      <c r="E1" s="3"/>
      <c r="F1" s="3"/>
      <c r="G1" s="3"/>
      <c r="H1" s="3"/>
    </row>
    <row r="2" spans="1:8">
      <c r="A2" s="4" t="e">
        <f>封面!$D$13</f>
        <v>#REF!</v>
      </c>
      <c r="B2" s="3"/>
      <c r="C2" s="3"/>
      <c r="D2" s="3"/>
      <c r="E2" s="3"/>
      <c r="F2" s="3"/>
      <c r="G2" s="3"/>
      <c r="H2" s="3"/>
    </row>
    <row r="3" spans="1:8">
      <c r="A3" s="5"/>
      <c r="B3" s="5"/>
      <c r="C3" s="5"/>
      <c r="D3" s="5"/>
      <c r="E3" s="5"/>
      <c r="F3" s="36"/>
      <c r="G3" s="36"/>
      <c r="H3" s="36" t="e">
        <f>目录!$E57&amp;目录!$F57</f>
        <v>#REF!</v>
      </c>
    </row>
    <row r="4" spans="1:8">
      <c r="A4" s="5" t="e">
        <f>#REF!</f>
        <v>#REF!</v>
      </c>
      <c r="B4" s="5"/>
      <c r="C4" s="5"/>
      <c r="D4" s="5"/>
      <c r="E4" s="5"/>
      <c r="F4" s="5"/>
      <c r="G4" s="5"/>
      <c r="H4" s="36" t="s">
        <v>94</v>
      </c>
    </row>
    <row r="5" ht="15" spans="1:8">
      <c r="A5" s="71" t="s">
        <v>95</v>
      </c>
      <c r="B5" s="72"/>
      <c r="C5" s="72"/>
      <c r="D5" s="72"/>
      <c r="E5" s="73" t="s">
        <v>96</v>
      </c>
      <c r="F5" s="74"/>
      <c r="G5" s="74"/>
      <c r="H5" s="75"/>
    </row>
    <row r="6" s="1" customFormat="1" ht="13" spans="1:11">
      <c r="A6" s="76" t="s">
        <v>176</v>
      </c>
      <c r="B6" s="77" t="s">
        <v>353</v>
      </c>
      <c r="C6" s="77" t="s">
        <v>354</v>
      </c>
      <c r="D6" s="78" t="s">
        <v>99</v>
      </c>
      <c r="E6" s="79" t="s">
        <v>185</v>
      </c>
      <c r="F6" s="80" t="s">
        <v>101</v>
      </c>
      <c r="G6" s="80" t="s">
        <v>102</v>
      </c>
      <c r="H6" s="81" t="s">
        <v>115</v>
      </c>
      <c r="J6" s="103" t="s">
        <v>103</v>
      </c>
      <c r="K6" s="103" t="s">
        <v>104</v>
      </c>
    </row>
    <row r="7" s="1" customFormat="1" ht="13" spans="1:11">
      <c r="A7" s="82"/>
      <c r="B7" s="83"/>
      <c r="C7" s="83"/>
      <c r="D7" s="84"/>
      <c r="E7" s="85"/>
      <c r="F7" s="86"/>
      <c r="G7" s="86"/>
      <c r="H7" s="87"/>
      <c r="J7" s="104"/>
      <c r="K7" s="105"/>
    </row>
    <row r="8" spans="1:11">
      <c r="A8" s="88">
        <v>1</v>
      </c>
      <c r="B8" s="89"/>
      <c r="C8" s="115"/>
      <c r="D8" s="90"/>
      <c r="E8" s="20"/>
      <c r="F8" s="21" t="e">
        <f>IF(#REF!&lt;&gt;"B","",E8-D8)</f>
        <v>#REF!</v>
      </c>
      <c r="G8" s="40" t="e">
        <f>IF(#REF!&lt;&gt;"B","",IF(D8=0,0,ROUND(F8/ABS(D8),4)))</f>
        <v>#REF!</v>
      </c>
      <c r="H8" s="91"/>
      <c r="J8" s="106"/>
      <c r="K8" s="107" t="str">
        <f>IF(D8-J8=0,"OK","F")</f>
        <v>OK</v>
      </c>
    </row>
    <row r="9" spans="1:11">
      <c r="A9" s="88">
        <f>A8+1</f>
        <v>2</v>
      </c>
      <c r="B9" s="89"/>
      <c r="C9" s="115"/>
      <c r="D9" s="90"/>
      <c r="E9" s="20"/>
      <c r="F9" s="21"/>
      <c r="G9" s="92"/>
      <c r="H9" s="91"/>
      <c r="J9" s="42"/>
      <c r="K9" s="108" t="str">
        <f>IF(D9-J9=0,"OK","F")</f>
        <v>OK</v>
      </c>
    </row>
    <row r="10" spans="1:11">
      <c r="A10" s="88">
        <f t="shared" ref="A10:A17" si="0">A9+1</f>
        <v>3</v>
      </c>
      <c r="B10" s="89"/>
      <c r="C10" s="115"/>
      <c r="D10" s="90"/>
      <c r="E10" s="20"/>
      <c r="F10" s="21"/>
      <c r="G10" s="92"/>
      <c r="H10" s="91"/>
      <c r="J10" s="42"/>
      <c r="K10" s="108"/>
    </row>
    <row r="11" spans="1:11">
      <c r="A11" s="88">
        <f t="shared" si="0"/>
        <v>4</v>
      </c>
      <c r="B11" s="89"/>
      <c r="C11" s="115"/>
      <c r="D11" s="90"/>
      <c r="E11" s="20"/>
      <c r="F11" s="21"/>
      <c r="G11" s="92"/>
      <c r="H11" s="91"/>
      <c r="J11" s="42"/>
      <c r="K11" s="108"/>
    </row>
    <row r="12" spans="1:11">
      <c r="A12" s="88">
        <f t="shared" si="0"/>
        <v>5</v>
      </c>
      <c r="B12" s="89"/>
      <c r="C12" s="115"/>
      <c r="D12" s="90"/>
      <c r="E12" s="20"/>
      <c r="F12" s="21"/>
      <c r="G12" s="92"/>
      <c r="H12" s="91"/>
      <c r="J12" s="42"/>
      <c r="K12" s="108"/>
    </row>
    <row r="13" spans="1:11">
      <c r="A13" s="88">
        <f t="shared" si="0"/>
        <v>6</v>
      </c>
      <c r="B13" s="89"/>
      <c r="C13" s="115"/>
      <c r="D13" s="90"/>
      <c r="E13" s="20"/>
      <c r="F13" s="21"/>
      <c r="G13" s="92"/>
      <c r="H13" s="91"/>
      <c r="J13" s="42"/>
      <c r="K13" s="108"/>
    </row>
    <row r="14" spans="1:11">
      <c r="A14" s="88">
        <f t="shared" si="0"/>
        <v>7</v>
      </c>
      <c r="B14" s="89"/>
      <c r="C14" s="115"/>
      <c r="D14" s="90"/>
      <c r="E14" s="20"/>
      <c r="F14" s="21"/>
      <c r="G14" s="92"/>
      <c r="H14" s="91"/>
      <c r="J14" s="42"/>
      <c r="K14" s="108"/>
    </row>
    <row r="15" spans="1:11">
      <c r="A15" s="88">
        <f t="shared" si="0"/>
        <v>8</v>
      </c>
      <c r="B15" s="89"/>
      <c r="C15" s="115"/>
      <c r="D15" s="90"/>
      <c r="E15" s="20"/>
      <c r="F15" s="21"/>
      <c r="G15" s="92"/>
      <c r="H15" s="91"/>
      <c r="J15" s="42"/>
      <c r="K15" s="108"/>
    </row>
    <row r="16" spans="1:11">
      <c r="A16" s="88">
        <f t="shared" si="0"/>
        <v>9</v>
      </c>
      <c r="B16" s="89"/>
      <c r="C16" s="115"/>
      <c r="D16" s="90"/>
      <c r="E16" s="20"/>
      <c r="F16" s="21"/>
      <c r="G16" s="92"/>
      <c r="H16" s="91"/>
      <c r="J16" s="42"/>
      <c r="K16" s="108"/>
    </row>
    <row r="17" spans="1:11">
      <c r="A17" s="88">
        <f t="shared" si="0"/>
        <v>10</v>
      </c>
      <c r="B17" s="93"/>
      <c r="C17" s="116"/>
      <c r="D17" s="90"/>
      <c r="E17" s="20"/>
      <c r="F17" s="21"/>
      <c r="G17" s="92"/>
      <c r="H17" s="94"/>
      <c r="J17" s="42"/>
      <c r="K17" s="109"/>
    </row>
    <row r="18" spans="1:11">
      <c r="A18" s="88"/>
      <c r="B18" s="95"/>
      <c r="C18" s="116"/>
      <c r="D18" s="90"/>
      <c r="E18" s="20"/>
      <c r="F18" s="21"/>
      <c r="G18" s="92"/>
      <c r="H18" s="94"/>
      <c r="J18" s="42"/>
      <c r="K18" s="109"/>
    </row>
    <row r="19" spans="1:11">
      <c r="A19" s="96"/>
      <c r="B19" s="97" t="s">
        <v>110</v>
      </c>
      <c r="C19" s="98"/>
      <c r="D19" s="99">
        <f>ROUND(SUM(D8:D18),2)</f>
        <v>0</v>
      </c>
      <c r="E19" s="31" t="e">
        <f>IF(#REF!&lt;&gt;"B","",ROUND(SUM(E8:E18),2))</f>
        <v>#REF!</v>
      </c>
      <c r="F19" s="32" t="e">
        <f>IF(#REF!&lt;&gt;"B","",ROUND(SUM(F8:F18),2))</f>
        <v>#REF!</v>
      </c>
      <c r="G19" s="100" t="e">
        <f>IF(#REF!&lt;&gt;"B","",IF(D19=0,0,ROUND(F19/ABS(D19),4)))</f>
        <v>#REF!</v>
      </c>
      <c r="H19" s="101"/>
      <c r="J19" s="110"/>
      <c r="K19" s="111" t="str">
        <f>IF(D19-J19=0,"OK","F")</f>
        <v>OK</v>
      </c>
    </row>
    <row r="20" spans="1:8">
      <c r="A20" s="33"/>
      <c r="B20" s="33"/>
      <c r="C20" s="33"/>
      <c r="D20" s="33"/>
      <c r="E20" s="33"/>
      <c r="F20" s="33"/>
      <c r="G20" s="33"/>
      <c r="H20" s="33"/>
    </row>
    <row r="21" spans="1:9">
      <c r="A21" s="34" t="e">
        <f>"被评估企业填表人："&amp;#REF!</f>
        <v>#REF!</v>
      </c>
      <c r="B21" s="102"/>
      <c r="C21" s="102"/>
      <c r="D21" s="102"/>
      <c r="E21" s="33"/>
      <c r="F21" s="33"/>
      <c r="G21" s="33"/>
      <c r="H21" s="47" t="e">
        <f>IF(#REF!="B","评估人员:"&amp;#REF!,"")</f>
        <v>#REF!</v>
      </c>
      <c r="I21" s="48"/>
    </row>
    <row r="22" spans="1:8">
      <c r="A22" s="34" t="e">
        <f>"填表日期："&amp;#REF!</f>
        <v>#REF!</v>
      </c>
      <c r="B22" s="102"/>
      <c r="C22" s="102"/>
      <c r="D22" s="102"/>
      <c r="E22" s="33"/>
      <c r="F22" s="33"/>
      <c r="G22" s="33"/>
      <c r="H22" s="33"/>
    </row>
  </sheetData>
  <mergeCells count="8">
    <mergeCell ref="A6:A7"/>
    <mergeCell ref="B6:B7"/>
    <mergeCell ref="C6:C7"/>
    <mergeCell ref="D6:D7"/>
    <mergeCell ref="E6:E7"/>
    <mergeCell ref="F6:F7"/>
    <mergeCell ref="G6:G7"/>
    <mergeCell ref="H6:H7"/>
  </mergeCells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  <colBreaks count="1" manualBreakCount="1">
    <brk id="8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showGridLines="0" view="pageBreakPreview" zoomScale="99" zoomScaleNormal="100" workbookViewId="0">
      <pane xSplit="10" ySplit="7" topLeftCell="K8" activePane="bottomRight" state="frozen"/>
      <selection/>
      <selection pane="topRight"/>
      <selection pane="bottomLeft"/>
      <selection pane="bottomRight" activeCell="B10" sqref="B10"/>
    </sheetView>
  </sheetViews>
  <sheetFormatPr defaultColWidth="9" defaultRowHeight="14"/>
  <cols>
    <col min="1" max="1" width="5.375" customWidth="1"/>
    <col min="2" max="2" width="30.375" customWidth="1"/>
    <col min="3" max="5" width="9.625" customWidth="1"/>
    <col min="6" max="6" width="13.25" customWidth="1"/>
    <col min="7" max="7" width="12.25" customWidth="1"/>
    <col min="8" max="8" width="11.875" customWidth="1"/>
    <col min="9" max="9" width="7.625" customWidth="1"/>
    <col min="11" max="11" width="3.625" customWidth="1"/>
    <col min="12" max="12" width="9.625" customWidth="1"/>
    <col min="13" max="13" width="5.625" customWidth="1"/>
  </cols>
  <sheetData>
    <row r="1" ht="21" spans="1:10">
      <c r="A1" s="2" t="e">
        <f>目录!$C58</f>
        <v>#REF!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e">
        <f>封面!$D$13</f>
        <v>#REF!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36"/>
      <c r="I3" s="36"/>
      <c r="J3" s="36" t="e">
        <f>目录!$E58&amp;目录!$F58</f>
        <v>#REF!</v>
      </c>
    </row>
    <row r="4" spans="1:10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36" t="s">
        <v>94</v>
      </c>
    </row>
    <row r="5" ht="15" spans="1:10">
      <c r="A5" s="71" t="s">
        <v>95</v>
      </c>
      <c r="B5" s="72"/>
      <c r="C5" s="72"/>
      <c r="D5" s="72"/>
      <c r="E5" s="72"/>
      <c r="F5" s="72"/>
      <c r="G5" s="73" t="s">
        <v>96</v>
      </c>
      <c r="H5" s="74"/>
      <c r="I5" s="74"/>
      <c r="J5" s="75"/>
    </row>
    <row r="6" s="1" customFormat="1" ht="13" spans="1:13">
      <c r="A6" s="76" t="s">
        <v>176</v>
      </c>
      <c r="B6" s="77" t="s">
        <v>355</v>
      </c>
      <c r="C6" s="77" t="s">
        <v>356</v>
      </c>
      <c r="D6" s="112" t="s">
        <v>357</v>
      </c>
      <c r="E6" s="112" t="s">
        <v>358</v>
      </c>
      <c r="F6" s="78" t="s">
        <v>99</v>
      </c>
      <c r="G6" s="79" t="s">
        <v>185</v>
      </c>
      <c r="H6" s="80" t="s">
        <v>101</v>
      </c>
      <c r="I6" s="80" t="s">
        <v>102</v>
      </c>
      <c r="J6" s="81" t="s">
        <v>115</v>
      </c>
      <c r="L6" s="103" t="s">
        <v>103</v>
      </c>
      <c r="M6" s="103" t="s">
        <v>104</v>
      </c>
    </row>
    <row r="7" s="1" customFormat="1" ht="13" spans="1:13">
      <c r="A7" s="82"/>
      <c r="B7" s="83"/>
      <c r="C7" s="83"/>
      <c r="D7" s="113" t="s">
        <v>359</v>
      </c>
      <c r="E7" s="113" t="s">
        <v>360</v>
      </c>
      <c r="F7" s="84"/>
      <c r="G7" s="85"/>
      <c r="H7" s="86"/>
      <c r="I7" s="86"/>
      <c r="J7" s="87"/>
      <c r="L7" s="104"/>
      <c r="M7" s="105"/>
    </row>
    <row r="8" spans="1:13">
      <c r="A8" s="88">
        <v>1</v>
      </c>
      <c r="B8" s="89"/>
      <c r="C8" s="90"/>
      <c r="D8" s="89"/>
      <c r="E8" s="114"/>
      <c r="F8" s="90"/>
      <c r="G8" s="20"/>
      <c r="H8" s="21" t="e">
        <f>IF(#REF!&lt;&gt;"B","",G8-F8)</f>
        <v>#REF!</v>
      </c>
      <c r="I8" s="40" t="e">
        <f>IF(#REF!&lt;&gt;"B","",IF(F8=0,0,ROUND(H8/ABS(F8),4)))</f>
        <v>#REF!</v>
      </c>
      <c r="J8" s="91"/>
      <c r="L8" s="106"/>
      <c r="M8" s="107" t="str">
        <f>IF(F8-L8=0,"OK","F")</f>
        <v>OK</v>
      </c>
    </row>
    <row r="9" spans="1:13">
      <c r="A9" s="88">
        <f>A8+1</f>
        <v>2</v>
      </c>
      <c r="B9" s="89"/>
      <c r="C9" s="90"/>
      <c r="D9" s="89"/>
      <c r="E9" s="114"/>
      <c r="F9" s="90"/>
      <c r="G9" s="20"/>
      <c r="H9" s="21"/>
      <c r="I9" s="92"/>
      <c r="J9" s="91"/>
      <c r="L9" s="42"/>
      <c r="M9" s="108" t="str">
        <f>IF(F9-L9=0,"OK","F")</f>
        <v>OK</v>
      </c>
    </row>
    <row r="10" spans="1:13">
      <c r="A10" s="88">
        <f t="shared" ref="A10:A17" si="0">A9+1</f>
        <v>3</v>
      </c>
      <c r="B10" s="89"/>
      <c r="C10" s="90"/>
      <c r="D10" s="89"/>
      <c r="E10" s="114"/>
      <c r="F10" s="90"/>
      <c r="G10" s="20"/>
      <c r="H10" s="21"/>
      <c r="I10" s="92"/>
      <c r="J10" s="91"/>
      <c r="L10" s="42"/>
      <c r="M10" s="108"/>
    </row>
    <row r="11" spans="1:13">
      <c r="A11" s="88">
        <f t="shared" si="0"/>
        <v>4</v>
      </c>
      <c r="B11" s="89"/>
      <c r="C11" s="90"/>
      <c r="D11" s="89"/>
      <c r="E11" s="114"/>
      <c r="F11" s="90"/>
      <c r="G11" s="20"/>
      <c r="H11" s="21"/>
      <c r="I11" s="92"/>
      <c r="J11" s="91"/>
      <c r="L11" s="42"/>
      <c r="M11" s="108"/>
    </row>
    <row r="12" spans="1:13">
      <c r="A12" s="88">
        <f t="shared" si="0"/>
        <v>5</v>
      </c>
      <c r="B12" s="89"/>
      <c r="C12" s="90"/>
      <c r="D12" s="89"/>
      <c r="E12" s="114"/>
      <c r="F12" s="90"/>
      <c r="G12" s="20"/>
      <c r="H12" s="21"/>
      <c r="I12" s="92"/>
      <c r="J12" s="91"/>
      <c r="L12" s="42"/>
      <c r="M12" s="108"/>
    </row>
    <row r="13" spans="1:13">
      <c r="A13" s="88">
        <f t="shared" si="0"/>
        <v>6</v>
      </c>
      <c r="B13" s="89"/>
      <c r="C13" s="90"/>
      <c r="D13" s="89"/>
      <c r="E13" s="114"/>
      <c r="F13" s="90"/>
      <c r="G13" s="20"/>
      <c r="H13" s="21"/>
      <c r="I13" s="92"/>
      <c r="J13" s="91"/>
      <c r="L13" s="42"/>
      <c r="M13" s="108"/>
    </row>
    <row r="14" spans="1:13">
      <c r="A14" s="88">
        <f t="shared" si="0"/>
        <v>7</v>
      </c>
      <c r="B14" s="89"/>
      <c r="C14" s="90"/>
      <c r="D14" s="89"/>
      <c r="E14" s="114"/>
      <c r="F14" s="90"/>
      <c r="G14" s="20"/>
      <c r="H14" s="21"/>
      <c r="I14" s="92"/>
      <c r="J14" s="91"/>
      <c r="L14" s="42"/>
      <c r="M14" s="108"/>
    </row>
    <row r="15" spans="1:13">
      <c r="A15" s="88">
        <f t="shared" si="0"/>
        <v>8</v>
      </c>
      <c r="B15" s="89"/>
      <c r="C15" s="90"/>
      <c r="D15" s="89"/>
      <c r="E15" s="114"/>
      <c r="F15" s="90"/>
      <c r="G15" s="20"/>
      <c r="H15" s="21"/>
      <c r="I15" s="92"/>
      <c r="J15" s="91"/>
      <c r="L15" s="42"/>
      <c r="M15" s="108"/>
    </row>
    <row r="16" spans="1:13">
      <c r="A16" s="88">
        <f t="shared" si="0"/>
        <v>9</v>
      </c>
      <c r="B16" s="89"/>
      <c r="C16" s="90"/>
      <c r="D16" s="89"/>
      <c r="E16" s="114"/>
      <c r="F16" s="90"/>
      <c r="G16" s="20"/>
      <c r="H16" s="21"/>
      <c r="I16" s="92"/>
      <c r="J16" s="91"/>
      <c r="L16" s="42"/>
      <c r="M16" s="108"/>
    </row>
    <row r="17" spans="1:13">
      <c r="A17" s="88">
        <f t="shared" si="0"/>
        <v>10</v>
      </c>
      <c r="B17" s="93"/>
      <c r="C17" s="90"/>
      <c r="D17" s="93"/>
      <c r="E17" s="114"/>
      <c r="F17" s="90"/>
      <c r="G17" s="20"/>
      <c r="H17" s="21"/>
      <c r="I17" s="92"/>
      <c r="J17" s="94"/>
      <c r="L17" s="42"/>
      <c r="M17" s="109"/>
    </row>
    <row r="18" spans="1:13">
      <c r="A18" s="88"/>
      <c r="B18" s="95"/>
      <c r="C18" s="90"/>
      <c r="D18" s="95"/>
      <c r="E18" s="114"/>
      <c r="F18" s="90"/>
      <c r="G18" s="20"/>
      <c r="H18" s="21"/>
      <c r="I18" s="92"/>
      <c r="J18" s="94"/>
      <c r="L18" s="42"/>
      <c r="M18" s="109"/>
    </row>
    <row r="19" spans="1:13">
      <c r="A19" s="96"/>
      <c r="B19" s="97" t="s">
        <v>110</v>
      </c>
      <c r="C19" s="98"/>
      <c r="D19" s="98"/>
      <c r="E19" s="98"/>
      <c r="F19" s="99">
        <f>ROUND(SUM(F8:F18),2)</f>
        <v>0</v>
      </c>
      <c r="G19" s="31" t="e">
        <f>IF(#REF!&lt;&gt;"B","",ROUND(SUM(G8:G18),2))</f>
        <v>#REF!</v>
      </c>
      <c r="H19" s="32" t="e">
        <f>IF(#REF!&lt;&gt;"B","",ROUND(SUM(H8:H18),2))</f>
        <v>#REF!</v>
      </c>
      <c r="I19" s="100" t="e">
        <f>IF(#REF!&lt;&gt;"B","",IF(F19=0,0,ROUND(H19/ABS(F19),4)))</f>
        <v>#REF!</v>
      </c>
      <c r="J19" s="101"/>
      <c r="L19" s="110"/>
      <c r="M19" s="111" t="str">
        <f>IF(F19-L19=0,"OK","F")</f>
        <v>OK</v>
      </c>
    </row>
    <row r="20" spans="1:10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1">
      <c r="A21" s="34" t="e">
        <f>"被评估企业填表人："&amp;#REF!</f>
        <v>#REF!</v>
      </c>
      <c r="B21" s="102"/>
      <c r="C21" s="102"/>
      <c r="D21" s="102"/>
      <c r="E21" s="102"/>
      <c r="F21" s="102"/>
      <c r="G21" s="33"/>
      <c r="H21" s="33"/>
      <c r="I21" s="33"/>
      <c r="J21" s="47" t="e">
        <f>IF(#REF!="B","评估人员:"&amp;#REF!,"")</f>
        <v>#REF!</v>
      </c>
      <c r="K21" s="48"/>
    </row>
    <row r="22" spans="1:10">
      <c r="A22" s="34" t="e">
        <f>"填表日期："&amp;#REF!</f>
        <v>#REF!</v>
      </c>
      <c r="B22" s="102"/>
      <c r="C22" s="102"/>
      <c r="D22" s="102"/>
      <c r="E22" s="102"/>
      <c r="F22" s="102"/>
      <c r="G22" s="33"/>
      <c r="H22" s="33"/>
      <c r="I22" s="33"/>
      <c r="J22" s="33"/>
    </row>
  </sheetData>
  <mergeCells count="8">
    <mergeCell ref="A6:A7"/>
    <mergeCell ref="B6:B7"/>
    <mergeCell ref="C6:C7"/>
    <mergeCell ref="F6:F7"/>
    <mergeCell ref="G6:G7"/>
    <mergeCell ref="H6:H7"/>
    <mergeCell ref="I6:I7"/>
    <mergeCell ref="J6:J7"/>
  </mergeCells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  <colBreaks count="1" manualBreakCount="1">
    <brk id="10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showGridLines="0" view="pageBreakPreview" zoomScale="112" zoomScaleNormal="100" workbookViewId="0">
      <pane xSplit="8" ySplit="7" topLeftCell="I8" activePane="bottomRight" state="frozen"/>
      <selection/>
      <selection pane="topRight"/>
      <selection pane="bottomLeft"/>
      <selection pane="bottomRight" activeCell="C12" sqref="C12"/>
    </sheetView>
  </sheetViews>
  <sheetFormatPr defaultColWidth="9" defaultRowHeight="14"/>
  <cols>
    <col min="1" max="1" width="5.375" customWidth="1"/>
    <col min="2" max="2" width="30.375" customWidth="1"/>
    <col min="3" max="3" width="9.625" customWidth="1"/>
    <col min="4" max="4" width="13.25" customWidth="1"/>
    <col min="5" max="5" width="12.25" customWidth="1"/>
    <col min="6" max="6" width="11.875" customWidth="1"/>
    <col min="7" max="7" width="7.625" customWidth="1"/>
    <col min="9" max="9" width="3.625" customWidth="1"/>
    <col min="10" max="10" width="9.625" customWidth="1"/>
    <col min="11" max="11" width="5.625" customWidth="1"/>
  </cols>
  <sheetData>
    <row r="1" ht="21" spans="1:8">
      <c r="A1" s="2" t="e">
        <f>目录!$C59</f>
        <v>#REF!</v>
      </c>
      <c r="B1" s="3"/>
      <c r="C1" s="3"/>
      <c r="D1" s="3"/>
      <c r="E1" s="3"/>
      <c r="F1" s="3"/>
      <c r="G1" s="3"/>
      <c r="H1" s="3"/>
    </row>
    <row r="2" spans="1:8">
      <c r="A2" s="4" t="e">
        <f>封面!$D$13</f>
        <v>#REF!</v>
      </c>
      <c r="B2" s="3"/>
      <c r="C2" s="3"/>
      <c r="D2" s="3"/>
      <c r="E2" s="3"/>
      <c r="F2" s="3"/>
      <c r="G2" s="3"/>
      <c r="H2" s="3"/>
    </row>
    <row r="3" spans="1:8">
      <c r="A3" s="5"/>
      <c r="B3" s="5"/>
      <c r="C3" s="5"/>
      <c r="D3" s="5"/>
      <c r="E3" s="5"/>
      <c r="F3" s="36"/>
      <c r="G3" s="36"/>
      <c r="H3" s="36" t="e">
        <f>目录!$E59&amp;目录!$F59</f>
        <v>#REF!</v>
      </c>
    </row>
    <row r="4" spans="1:8">
      <c r="A4" s="5" t="e">
        <f>#REF!</f>
        <v>#REF!</v>
      </c>
      <c r="B4" s="5"/>
      <c r="C4" s="5"/>
      <c r="D4" s="5"/>
      <c r="E4" s="5"/>
      <c r="F4" s="5"/>
      <c r="G4" s="5"/>
      <c r="H4" s="36" t="s">
        <v>94</v>
      </c>
    </row>
    <row r="5" ht="15" spans="1:8">
      <c r="A5" s="71" t="s">
        <v>95</v>
      </c>
      <c r="B5" s="72"/>
      <c r="C5" s="72"/>
      <c r="D5" s="72"/>
      <c r="E5" s="73" t="s">
        <v>96</v>
      </c>
      <c r="F5" s="74"/>
      <c r="G5" s="74"/>
      <c r="H5" s="75"/>
    </row>
    <row r="6" s="1" customFormat="1" ht="13" spans="1:11">
      <c r="A6" s="76" t="s">
        <v>176</v>
      </c>
      <c r="B6" s="77" t="s">
        <v>361</v>
      </c>
      <c r="C6" s="112" t="s">
        <v>362</v>
      </c>
      <c r="D6" s="78" t="s">
        <v>99</v>
      </c>
      <c r="E6" s="79" t="s">
        <v>185</v>
      </c>
      <c r="F6" s="80" t="s">
        <v>101</v>
      </c>
      <c r="G6" s="80" t="s">
        <v>102</v>
      </c>
      <c r="H6" s="81" t="s">
        <v>115</v>
      </c>
      <c r="J6" s="103" t="s">
        <v>103</v>
      </c>
      <c r="K6" s="103" t="s">
        <v>104</v>
      </c>
    </row>
    <row r="7" s="1" customFormat="1" ht="13" spans="1:11">
      <c r="A7" s="82"/>
      <c r="B7" s="83"/>
      <c r="C7" s="113" t="s">
        <v>363</v>
      </c>
      <c r="D7" s="84"/>
      <c r="E7" s="85"/>
      <c r="F7" s="86"/>
      <c r="G7" s="86"/>
      <c r="H7" s="87"/>
      <c r="J7" s="104"/>
      <c r="K7" s="105"/>
    </row>
    <row r="8" spans="1:11">
      <c r="A8" s="88">
        <v>1</v>
      </c>
      <c r="B8" s="89"/>
      <c r="C8" s="114"/>
      <c r="D8" s="90"/>
      <c r="E8" s="20"/>
      <c r="F8" s="21" t="e">
        <f>IF(#REF!&lt;&gt;"B","",E8-D8)</f>
        <v>#REF!</v>
      </c>
      <c r="G8" s="40" t="e">
        <f>IF(#REF!&lt;&gt;"B","",IF(D8=0,0,ROUND(F8/ABS(D8),4)))</f>
        <v>#REF!</v>
      </c>
      <c r="H8" s="91"/>
      <c r="J8" s="106"/>
      <c r="K8" s="107" t="str">
        <f>IF(D8-J8=0,"OK","F")</f>
        <v>OK</v>
      </c>
    </row>
    <row r="9" spans="1:11">
      <c r="A9" s="88">
        <f>A8+1</f>
        <v>2</v>
      </c>
      <c r="B9" s="89"/>
      <c r="C9" s="114"/>
      <c r="D9" s="90"/>
      <c r="E9" s="20"/>
      <c r="F9" s="21"/>
      <c r="G9" s="92"/>
      <c r="H9" s="91"/>
      <c r="J9" s="42"/>
      <c r="K9" s="108" t="str">
        <f>IF(D9-J9=0,"OK","F")</f>
        <v>OK</v>
      </c>
    </row>
    <row r="10" spans="1:11">
      <c r="A10" s="88">
        <f t="shared" ref="A10:A17" si="0">A9+1</f>
        <v>3</v>
      </c>
      <c r="B10" s="89"/>
      <c r="C10" s="114"/>
      <c r="D10" s="90"/>
      <c r="E10" s="20"/>
      <c r="F10" s="21"/>
      <c r="G10" s="92"/>
      <c r="H10" s="91"/>
      <c r="J10" s="42"/>
      <c r="K10" s="108"/>
    </row>
    <row r="11" spans="1:11">
      <c r="A11" s="88">
        <f t="shared" si="0"/>
        <v>4</v>
      </c>
      <c r="B11" s="89"/>
      <c r="C11" s="114"/>
      <c r="D11" s="90"/>
      <c r="E11" s="20"/>
      <c r="F11" s="21"/>
      <c r="G11" s="92"/>
      <c r="H11" s="91"/>
      <c r="J11" s="42"/>
      <c r="K11" s="108"/>
    </row>
    <row r="12" spans="1:11">
      <c r="A12" s="88">
        <f t="shared" si="0"/>
        <v>5</v>
      </c>
      <c r="B12" s="89"/>
      <c r="C12" s="114"/>
      <c r="D12" s="90"/>
      <c r="E12" s="20"/>
      <c r="F12" s="21"/>
      <c r="G12" s="92"/>
      <c r="H12" s="91"/>
      <c r="J12" s="42"/>
      <c r="K12" s="108"/>
    </row>
    <row r="13" spans="1:11">
      <c r="A13" s="88">
        <f t="shared" si="0"/>
        <v>6</v>
      </c>
      <c r="B13" s="89"/>
      <c r="C13" s="114"/>
      <c r="D13" s="90"/>
      <c r="E13" s="20"/>
      <c r="F13" s="21"/>
      <c r="G13" s="92"/>
      <c r="H13" s="91"/>
      <c r="J13" s="42"/>
      <c r="K13" s="108"/>
    </row>
    <row r="14" spans="1:11">
      <c r="A14" s="88">
        <f t="shared" si="0"/>
        <v>7</v>
      </c>
      <c r="B14" s="89"/>
      <c r="C14" s="114"/>
      <c r="D14" s="90"/>
      <c r="E14" s="20"/>
      <c r="F14" s="21"/>
      <c r="G14" s="92"/>
      <c r="H14" s="91"/>
      <c r="J14" s="42"/>
      <c r="K14" s="108"/>
    </row>
    <row r="15" spans="1:11">
      <c r="A15" s="88">
        <f t="shared" si="0"/>
        <v>8</v>
      </c>
      <c r="B15" s="89"/>
      <c r="C15" s="114"/>
      <c r="D15" s="90"/>
      <c r="E15" s="20"/>
      <c r="F15" s="21"/>
      <c r="G15" s="92"/>
      <c r="H15" s="91"/>
      <c r="J15" s="42"/>
      <c r="K15" s="108"/>
    </row>
    <row r="16" spans="1:11">
      <c r="A16" s="88">
        <f t="shared" si="0"/>
        <v>9</v>
      </c>
      <c r="B16" s="89"/>
      <c r="C16" s="114"/>
      <c r="D16" s="90"/>
      <c r="E16" s="20"/>
      <c r="F16" s="21"/>
      <c r="G16" s="92"/>
      <c r="H16" s="91"/>
      <c r="J16" s="42"/>
      <c r="K16" s="108"/>
    </row>
    <row r="17" spans="1:11">
      <c r="A17" s="88">
        <f t="shared" si="0"/>
        <v>10</v>
      </c>
      <c r="B17" s="93"/>
      <c r="C17" s="114"/>
      <c r="D17" s="90"/>
      <c r="E17" s="20"/>
      <c r="F17" s="21"/>
      <c r="G17" s="92"/>
      <c r="H17" s="94"/>
      <c r="J17" s="42"/>
      <c r="K17" s="109"/>
    </row>
    <row r="18" spans="1:11">
      <c r="A18" s="88"/>
      <c r="B18" s="95"/>
      <c r="C18" s="114"/>
      <c r="D18" s="90"/>
      <c r="E18" s="20"/>
      <c r="F18" s="21"/>
      <c r="G18" s="92"/>
      <c r="H18" s="94"/>
      <c r="J18" s="42"/>
      <c r="K18" s="109"/>
    </row>
    <row r="19" spans="1:11">
      <c r="A19" s="96"/>
      <c r="B19" s="97" t="s">
        <v>110</v>
      </c>
      <c r="C19" s="98"/>
      <c r="D19" s="99">
        <f>ROUND(SUM(D8:D18),2)</f>
        <v>0</v>
      </c>
      <c r="E19" s="31" t="e">
        <f>IF(#REF!&lt;&gt;"B","",ROUND(SUM(E8:E18),2))</f>
        <v>#REF!</v>
      </c>
      <c r="F19" s="32" t="e">
        <f>IF(#REF!&lt;&gt;"B","",ROUND(SUM(F8:F18),2))</f>
        <v>#REF!</v>
      </c>
      <c r="G19" s="100" t="e">
        <f>IF(#REF!&lt;&gt;"B","",IF(D19=0,0,ROUND(F19/ABS(D19),4)))</f>
        <v>#REF!</v>
      </c>
      <c r="H19" s="101"/>
      <c r="J19" s="110"/>
      <c r="K19" s="111" t="str">
        <f>IF(D19-J19=0,"OK","F")</f>
        <v>OK</v>
      </c>
    </row>
    <row r="20" spans="1:8">
      <c r="A20" s="33"/>
      <c r="B20" s="33"/>
      <c r="C20" s="33"/>
      <c r="D20" s="33"/>
      <c r="E20" s="33"/>
      <c r="F20" s="33"/>
      <c r="G20" s="33"/>
      <c r="H20" s="33"/>
    </row>
    <row r="21" spans="1:9">
      <c r="A21" s="34" t="e">
        <f>"被评估企业填表人："&amp;#REF!</f>
        <v>#REF!</v>
      </c>
      <c r="B21" s="102"/>
      <c r="C21" s="102"/>
      <c r="D21" s="102"/>
      <c r="E21" s="33"/>
      <c r="F21" s="33"/>
      <c r="G21" s="33"/>
      <c r="H21" s="47" t="e">
        <f>IF(#REF!="B","评估人员:"&amp;#REF!,"")</f>
        <v>#REF!</v>
      </c>
      <c r="I21" s="48"/>
    </row>
    <row r="22" spans="1:8">
      <c r="A22" s="34" t="e">
        <f>"填表日期："&amp;#REF!</f>
        <v>#REF!</v>
      </c>
      <c r="B22" s="102"/>
      <c r="C22" s="102"/>
      <c r="D22" s="102"/>
      <c r="E22" s="33"/>
      <c r="F22" s="33"/>
      <c r="G22" s="33"/>
      <c r="H22" s="33"/>
    </row>
  </sheetData>
  <mergeCells count="7">
    <mergeCell ref="A6:A7"/>
    <mergeCell ref="B6:B7"/>
    <mergeCell ref="D6:D7"/>
    <mergeCell ref="E6:E7"/>
    <mergeCell ref="F6:F7"/>
    <mergeCell ref="G6:G7"/>
    <mergeCell ref="H6:H7"/>
  </mergeCells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  <colBreaks count="1" manualBreakCount="1">
    <brk id="8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showGridLines="0" view="pageBreakPreview" zoomScale="102" zoomScaleNormal="100" workbookViewId="0">
      <pane xSplit="8" ySplit="7" topLeftCell="I8" activePane="bottomRight" state="frozen"/>
      <selection/>
      <selection pane="topRight"/>
      <selection pane="bottomLeft"/>
      <selection pane="bottomRight" activeCell="H21" sqref="H21"/>
    </sheetView>
  </sheetViews>
  <sheetFormatPr defaultColWidth="9" defaultRowHeight="14"/>
  <cols>
    <col min="1" max="1" width="5.375" customWidth="1"/>
    <col min="2" max="2" width="30.375" customWidth="1"/>
    <col min="3" max="3" width="9.625" customWidth="1"/>
    <col min="4" max="4" width="13.25" customWidth="1"/>
    <col min="5" max="5" width="12.25" customWidth="1"/>
    <col min="6" max="6" width="11.875" customWidth="1"/>
    <col min="7" max="7" width="7.625" customWidth="1"/>
    <col min="9" max="9" width="3.625" customWidth="1"/>
    <col min="10" max="10" width="9.625" customWidth="1"/>
    <col min="11" max="11" width="5.625" customWidth="1"/>
  </cols>
  <sheetData>
    <row r="1" ht="21" spans="1:8">
      <c r="A1" s="2" t="e">
        <f>目录!$C60</f>
        <v>#REF!</v>
      </c>
      <c r="B1" s="3"/>
      <c r="C1" s="3"/>
      <c r="D1" s="3"/>
      <c r="E1" s="3"/>
      <c r="F1" s="3"/>
      <c r="G1" s="3"/>
      <c r="H1" s="3"/>
    </row>
    <row r="2" spans="1:8">
      <c r="A2" s="4" t="e">
        <f>封面!$D$13</f>
        <v>#REF!</v>
      </c>
      <c r="B2" s="3"/>
      <c r="C2" s="3"/>
      <c r="D2" s="3"/>
      <c r="E2" s="3"/>
      <c r="F2" s="3"/>
      <c r="G2" s="3"/>
      <c r="H2" s="3"/>
    </row>
    <row r="3" spans="1:8">
      <c r="A3" s="5"/>
      <c r="B3" s="5"/>
      <c r="C3" s="5"/>
      <c r="D3" s="5"/>
      <c r="E3" s="5"/>
      <c r="F3" s="36"/>
      <c r="G3" s="36"/>
      <c r="H3" s="36" t="e">
        <f>目录!$E60&amp;目录!$F60</f>
        <v>#REF!</v>
      </c>
    </row>
    <row r="4" spans="1:8">
      <c r="A4" s="5" t="e">
        <f>#REF!</f>
        <v>#REF!</v>
      </c>
      <c r="B4" s="5"/>
      <c r="C4" s="5"/>
      <c r="D4" s="5"/>
      <c r="E4" s="5"/>
      <c r="F4" s="5"/>
      <c r="G4" s="5"/>
      <c r="H4" s="36" t="s">
        <v>94</v>
      </c>
    </row>
    <row r="5" ht="15" spans="1:8">
      <c r="A5" s="71" t="s">
        <v>95</v>
      </c>
      <c r="B5" s="72"/>
      <c r="C5" s="72"/>
      <c r="D5" s="72"/>
      <c r="E5" s="73" t="s">
        <v>96</v>
      </c>
      <c r="F5" s="74"/>
      <c r="G5" s="74"/>
      <c r="H5" s="75"/>
    </row>
    <row r="6" s="1" customFormat="1" ht="13" spans="1:11">
      <c r="A6" s="76" t="s">
        <v>176</v>
      </c>
      <c r="B6" s="77" t="s">
        <v>364</v>
      </c>
      <c r="C6" s="77" t="s">
        <v>365</v>
      </c>
      <c r="D6" s="78" t="s">
        <v>99</v>
      </c>
      <c r="E6" s="79" t="s">
        <v>185</v>
      </c>
      <c r="F6" s="80" t="s">
        <v>101</v>
      </c>
      <c r="G6" s="80" t="s">
        <v>102</v>
      </c>
      <c r="H6" s="81" t="s">
        <v>115</v>
      </c>
      <c r="J6" s="103" t="s">
        <v>103</v>
      </c>
      <c r="K6" s="103" t="s">
        <v>104</v>
      </c>
    </row>
    <row r="7" s="1" customFormat="1" ht="13" spans="1:11">
      <c r="A7" s="82"/>
      <c r="B7" s="83"/>
      <c r="C7" s="83"/>
      <c r="D7" s="84"/>
      <c r="E7" s="85"/>
      <c r="F7" s="86"/>
      <c r="G7" s="86"/>
      <c r="H7" s="87"/>
      <c r="J7" s="104"/>
      <c r="K7" s="105"/>
    </row>
    <row r="8" spans="1:11">
      <c r="A8" s="88">
        <v>1</v>
      </c>
      <c r="B8" s="89"/>
      <c r="C8" s="89"/>
      <c r="D8" s="90"/>
      <c r="E8" s="20"/>
      <c r="F8" s="21" t="e">
        <f>IF(#REF!&lt;&gt;"B","",E8-D8)</f>
        <v>#REF!</v>
      </c>
      <c r="G8" s="40" t="e">
        <f>IF(#REF!&lt;&gt;"B","",IF(D8=0,0,ROUND(F8/ABS(D8),4)))</f>
        <v>#REF!</v>
      </c>
      <c r="H8" s="91"/>
      <c r="J8" s="106"/>
      <c r="K8" s="107" t="str">
        <f>IF(D8-J8=0,"OK","F")</f>
        <v>OK</v>
      </c>
    </row>
    <row r="9" spans="1:11">
      <c r="A9" s="88">
        <f>A8+1</f>
        <v>2</v>
      </c>
      <c r="B9" s="89"/>
      <c r="C9" s="89"/>
      <c r="D9" s="90"/>
      <c r="E9" s="20"/>
      <c r="F9" s="21"/>
      <c r="G9" s="92"/>
      <c r="H9" s="91"/>
      <c r="J9" s="42"/>
      <c r="K9" s="108" t="str">
        <f>IF(D9-J9=0,"OK","F")</f>
        <v>OK</v>
      </c>
    </row>
    <row r="10" spans="1:11">
      <c r="A10" s="88">
        <f t="shared" ref="A10:A17" si="0">A9+1</f>
        <v>3</v>
      </c>
      <c r="B10" s="89"/>
      <c r="C10" s="89"/>
      <c r="D10" s="90"/>
      <c r="E10" s="20"/>
      <c r="F10" s="21"/>
      <c r="G10" s="92"/>
      <c r="H10" s="91"/>
      <c r="J10" s="42"/>
      <c r="K10" s="108"/>
    </row>
    <row r="11" spans="1:11">
      <c r="A11" s="88">
        <f t="shared" si="0"/>
        <v>4</v>
      </c>
      <c r="B11" s="89"/>
      <c r="C11" s="89"/>
      <c r="D11" s="90"/>
      <c r="E11" s="20"/>
      <c r="F11" s="21"/>
      <c r="G11" s="92"/>
      <c r="H11" s="91"/>
      <c r="J11" s="42"/>
      <c r="K11" s="108"/>
    </row>
    <row r="12" spans="1:11">
      <c r="A12" s="88">
        <f t="shared" si="0"/>
        <v>5</v>
      </c>
      <c r="B12" s="89"/>
      <c r="C12" s="89"/>
      <c r="D12" s="90"/>
      <c r="E12" s="20"/>
      <c r="F12" s="21"/>
      <c r="G12" s="92"/>
      <c r="H12" s="91"/>
      <c r="J12" s="42"/>
      <c r="K12" s="108"/>
    </row>
    <row r="13" spans="1:11">
      <c r="A13" s="88">
        <f t="shared" si="0"/>
        <v>6</v>
      </c>
      <c r="B13" s="89"/>
      <c r="C13" s="89"/>
      <c r="D13" s="90"/>
      <c r="E13" s="20"/>
      <c r="F13" s="21"/>
      <c r="G13" s="92"/>
      <c r="H13" s="91"/>
      <c r="J13" s="42"/>
      <c r="K13" s="108"/>
    </row>
    <row r="14" spans="1:11">
      <c r="A14" s="88">
        <f t="shared" si="0"/>
        <v>7</v>
      </c>
      <c r="B14" s="89"/>
      <c r="C14" s="89"/>
      <c r="D14" s="90"/>
      <c r="E14" s="20"/>
      <c r="F14" s="21"/>
      <c r="G14" s="92"/>
      <c r="H14" s="91"/>
      <c r="J14" s="42"/>
      <c r="K14" s="108"/>
    </row>
    <row r="15" spans="1:11">
      <c r="A15" s="88">
        <f t="shared" si="0"/>
        <v>8</v>
      </c>
      <c r="B15" s="89"/>
      <c r="C15" s="89"/>
      <c r="D15" s="90"/>
      <c r="E15" s="20"/>
      <c r="F15" s="21"/>
      <c r="G15" s="92"/>
      <c r="H15" s="91"/>
      <c r="J15" s="42"/>
      <c r="K15" s="108"/>
    </row>
    <row r="16" spans="1:11">
      <c r="A16" s="88">
        <f t="shared" si="0"/>
        <v>9</v>
      </c>
      <c r="B16" s="89"/>
      <c r="C16" s="89"/>
      <c r="D16" s="90"/>
      <c r="E16" s="20"/>
      <c r="F16" s="21"/>
      <c r="G16" s="92"/>
      <c r="H16" s="91"/>
      <c r="J16" s="42"/>
      <c r="K16" s="108"/>
    </row>
    <row r="17" spans="1:11">
      <c r="A17" s="88">
        <f t="shared" si="0"/>
        <v>10</v>
      </c>
      <c r="B17" s="93"/>
      <c r="C17" s="93"/>
      <c r="D17" s="90"/>
      <c r="E17" s="20"/>
      <c r="F17" s="21"/>
      <c r="G17" s="92"/>
      <c r="H17" s="94"/>
      <c r="J17" s="42"/>
      <c r="K17" s="109"/>
    </row>
    <row r="18" spans="1:11">
      <c r="A18" s="88"/>
      <c r="B18" s="95"/>
      <c r="C18" s="95"/>
      <c r="D18" s="90"/>
      <c r="E18" s="20"/>
      <c r="F18" s="21"/>
      <c r="G18" s="92"/>
      <c r="H18" s="94"/>
      <c r="J18" s="42"/>
      <c r="K18" s="109"/>
    </row>
    <row r="19" spans="1:11">
      <c r="A19" s="96"/>
      <c r="B19" s="97" t="s">
        <v>110</v>
      </c>
      <c r="C19" s="98"/>
      <c r="D19" s="99">
        <f>ROUND(SUM(D8:D18),2)</f>
        <v>0</v>
      </c>
      <c r="E19" s="31" t="e">
        <f>IF(#REF!&lt;&gt;"B","",ROUND(SUM(E8:E18),2))</f>
        <v>#REF!</v>
      </c>
      <c r="F19" s="32" t="e">
        <f>IF(#REF!&lt;&gt;"B","",ROUND(SUM(F8:F18),2))</f>
        <v>#REF!</v>
      </c>
      <c r="G19" s="100" t="e">
        <f>IF(#REF!&lt;&gt;"B","",IF(D19=0,0,ROUND(F19/ABS(D19),4)))</f>
        <v>#REF!</v>
      </c>
      <c r="H19" s="101"/>
      <c r="J19" s="110"/>
      <c r="K19" s="111" t="str">
        <f>IF(D19-J19=0,"OK","F")</f>
        <v>OK</v>
      </c>
    </row>
    <row r="20" spans="1:8">
      <c r="A20" s="33"/>
      <c r="B20" s="33"/>
      <c r="C20" s="33"/>
      <c r="D20" s="33"/>
      <c r="E20" s="33"/>
      <c r="F20" s="33"/>
      <c r="G20" s="33"/>
      <c r="H20" s="33"/>
    </row>
    <row r="21" spans="1:9">
      <c r="A21" s="34" t="e">
        <f>"被评估企业填表人："&amp;#REF!</f>
        <v>#REF!</v>
      </c>
      <c r="B21" s="102"/>
      <c r="C21" s="102"/>
      <c r="D21" s="102"/>
      <c r="E21" s="33"/>
      <c r="F21" s="33"/>
      <c r="G21" s="33"/>
      <c r="H21" s="47" t="e">
        <f>IF(#REF!="B","评估人员:"&amp;#REF!,"")</f>
        <v>#REF!</v>
      </c>
      <c r="I21" s="48"/>
    </row>
    <row r="22" spans="1:8">
      <c r="A22" s="34" t="e">
        <f>"填表日期："&amp;#REF!</f>
        <v>#REF!</v>
      </c>
      <c r="B22" s="102"/>
      <c r="C22" s="102"/>
      <c r="D22" s="102"/>
      <c r="E22" s="33"/>
      <c r="F22" s="33"/>
      <c r="G22" s="33"/>
      <c r="H22" s="33"/>
    </row>
  </sheetData>
  <mergeCells count="8">
    <mergeCell ref="A6:A7"/>
    <mergeCell ref="B6:B7"/>
    <mergeCell ref="C6:C7"/>
    <mergeCell ref="D6:D7"/>
    <mergeCell ref="E6:E7"/>
    <mergeCell ref="F6:F7"/>
    <mergeCell ref="G6:G7"/>
    <mergeCell ref="H6:H7"/>
  </mergeCells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  <colBreaks count="1" manualBreakCount="1">
    <brk id="8" max="1048575" man="1"/>
  </colBreaks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showGridLines="0" view="pageBreakPreview" zoomScale="99" zoomScaleNormal="100" workbookViewId="0">
      <pane xSplit="6" ySplit="7" topLeftCell="G8" activePane="bottomRight" state="frozen"/>
      <selection/>
      <selection pane="topRight"/>
      <selection pane="bottomLeft"/>
      <selection pane="bottomRight" activeCell="D18" sqref="D18"/>
    </sheetView>
  </sheetViews>
  <sheetFormatPr defaultColWidth="9" defaultRowHeight="14"/>
  <cols>
    <col min="1" max="1" width="42.75" customWidth="1"/>
    <col min="2" max="2" width="7.625" customWidth="1"/>
    <col min="3" max="4" width="15.625" customWidth="1"/>
    <col min="5" max="5" width="14.75" customWidth="1"/>
    <col min="8" max="8" width="12.625" customWidth="1"/>
  </cols>
  <sheetData>
    <row r="1" ht="28.35" customHeight="1" spans="1:6">
      <c r="A1" s="2" t="e">
        <f>目录!$C61</f>
        <v>#REF!</v>
      </c>
      <c r="B1" s="3"/>
      <c r="C1" s="3"/>
      <c r="D1" s="3"/>
      <c r="E1" s="3"/>
      <c r="F1" s="3"/>
    </row>
    <row r="2" spans="1:6">
      <c r="A2" s="4" t="e">
        <f>封面!$D$13</f>
        <v>#REF!</v>
      </c>
      <c r="B2" s="3"/>
      <c r="C2" s="3"/>
      <c r="D2" s="3"/>
      <c r="E2" s="3"/>
      <c r="F2" s="3"/>
    </row>
    <row r="3" spans="1:6">
      <c r="A3" s="5"/>
      <c r="B3" s="5"/>
      <c r="C3" s="5"/>
      <c r="D3" s="5"/>
      <c r="E3" s="36"/>
      <c r="F3" s="36" t="e">
        <f>目录!$E61&amp;目录!$F61</f>
        <v>#REF!</v>
      </c>
    </row>
    <row r="4" spans="1:6">
      <c r="A4" s="5" t="e">
        <f>#REF!</f>
        <v>#REF!</v>
      </c>
      <c r="B4" s="5"/>
      <c r="C4" s="5"/>
      <c r="D4" s="5"/>
      <c r="E4" s="5"/>
      <c r="F4" s="36" t="s">
        <v>94</v>
      </c>
    </row>
    <row r="5" ht="15" spans="1:6">
      <c r="A5" s="6" t="s">
        <v>95</v>
      </c>
      <c r="B5" s="7"/>
      <c r="C5" s="7"/>
      <c r="D5" s="8" t="s">
        <v>96</v>
      </c>
      <c r="E5" s="9"/>
      <c r="F5" s="37"/>
    </row>
    <row r="6" s="1" customFormat="1" ht="13" spans="1:9">
      <c r="A6" s="10" t="s">
        <v>97</v>
      </c>
      <c r="B6" s="11" t="s">
        <v>98</v>
      </c>
      <c r="C6" s="12" t="s">
        <v>99</v>
      </c>
      <c r="D6" s="13" t="s">
        <v>100</v>
      </c>
      <c r="E6" s="14" t="s">
        <v>101</v>
      </c>
      <c r="F6" s="38" t="s">
        <v>102</v>
      </c>
      <c r="H6" s="39" t="s">
        <v>103</v>
      </c>
      <c r="I6" s="39" t="s">
        <v>104</v>
      </c>
    </row>
    <row r="7" s="1" customFormat="1" ht="13" spans="1:8">
      <c r="A7" s="54"/>
      <c r="B7" s="55" t="s">
        <v>105</v>
      </c>
      <c r="C7" s="56" t="s">
        <v>106</v>
      </c>
      <c r="D7" s="57" t="s">
        <v>107</v>
      </c>
      <c r="E7" s="58" t="s">
        <v>108</v>
      </c>
      <c r="F7" s="59" t="s">
        <v>109</v>
      </c>
      <c r="H7" s="39"/>
    </row>
    <row r="8" spans="1:9">
      <c r="A8" s="26" t="e">
        <f>#REF!</f>
        <v>#REF!</v>
      </c>
      <c r="B8" s="60" t="s">
        <v>72</v>
      </c>
      <c r="C8" s="19">
        <f>'5.1短借款'!G19</f>
        <v>0</v>
      </c>
      <c r="D8" s="20" t="e">
        <f>IF(#REF!="B",'5.1短借款'!H19,"")</f>
        <v>#REF!</v>
      </c>
      <c r="E8" s="21" t="e">
        <f>IF(#REF!="B",D8-C8,"")</f>
        <v>#REF!</v>
      </c>
      <c r="F8" s="61" t="e">
        <f>IF(#REF!="B",IF(C8=0,0,ROUND(E8/ABS(C8),4)),"")</f>
        <v>#REF!</v>
      </c>
      <c r="H8" s="42"/>
      <c r="I8" s="46" t="str">
        <f t="shared" ref="I8:I13" si="0">IF(ABS(C8-H8)&lt;0.00001,"OK","F")</f>
        <v>OK</v>
      </c>
    </row>
    <row r="9" spans="1:9">
      <c r="A9" s="22" t="e">
        <f>#REF!</f>
        <v>#REF!</v>
      </c>
      <c r="B9" s="60" t="s">
        <v>73</v>
      </c>
      <c r="C9" s="19">
        <f>'5.2交易金融负债'!F19</f>
        <v>0</v>
      </c>
      <c r="D9" s="20" t="e">
        <f>IF(#REF!="B",'5.2交易金融负债'!G19,"")</f>
        <v>#REF!</v>
      </c>
      <c r="E9" s="21" t="e">
        <f>IF(#REF!="B",D9-C9,"")</f>
        <v>#REF!</v>
      </c>
      <c r="F9" s="61" t="e">
        <f>IF(#REF!="B",IF(C9=0,0,ROUND(E9/ABS(C9),4)),"")</f>
        <v>#REF!</v>
      </c>
      <c r="H9" s="42"/>
      <c r="I9" s="46" t="str">
        <f t="shared" si="0"/>
        <v>OK</v>
      </c>
    </row>
    <row r="10" spans="1:9">
      <c r="A10" s="22" t="e">
        <f>#REF!</f>
        <v>#REF!</v>
      </c>
      <c r="B10" s="60" t="s">
        <v>74</v>
      </c>
      <c r="C10" s="19">
        <f>'5.3衍生金融负债'!F19</f>
        <v>0</v>
      </c>
      <c r="D10" s="20" t="e">
        <f>IF(#REF!="B",'5.3衍生金融负债'!G19,"")</f>
        <v>#REF!</v>
      </c>
      <c r="E10" s="21" t="e">
        <f>IF(#REF!="B",D10-C10,"")</f>
        <v>#REF!</v>
      </c>
      <c r="F10" s="61" t="e">
        <f>IF(#REF!="B",IF(C10=0,0,ROUND(E10/ABS(C10),4)),"")</f>
        <v>#REF!</v>
      </c>
      <c r="H10" s="42"/>
      <c r="I10" s="46" t="str">
        <f t="shared" si="0"/>
        <v>OK</v>
      </c>
    </row>
    <row r="11" spans="1:9">
      <c r="A11" s="26" t="e">
        <f>#REF!</f>
        <v>#REF!</v>
      </c>
      <c r="B11" s="60" t="s">
        <v>75</v>
      </c>
      <c r="C11" s="19">
        <f>'5.4应付票据'!G19</f>
        <v>0</v>
      </c>
      <c r="D11" s="20" t="e">
        <f>IF(#REF!="B",'5.4应付票据'!H19,"")</f>
        <v>#REF!</v>
      </c>
      <c r="E11" s="21" t="e">
        <f>IF(#REF!="B",D11-C11,"")</f>
        <v>#REF!</v>
      </c>
      <c r="F11" s="61" t="e">
        <f>IF(#REF!="B",IF(C11=0,0,ROUND(E11/ABS(C11),4)),"")</f>
        <v>#REF!</v>
      </c>
      <c r="H11" s="42"/>
      <c r="I11" s="46" t="str">
        <f t="shared" si="0"/>
        <v>OK</v>
      </c>
    </row>
    <row r="12" spans="1:9">
      <c r="A12" s="26" t="e">
        <f>#REF!</f>
        <v>#REF!</v>
      </c>
      <c r="B12" s="60" t="s">
        <v>76</v>
      </c>
      <c r="C12" s="19">
        <f>'5.5应付账款'!F19</f>
        <v>0</v>
      </c>
      <c r="D12" s="20" t="e">
        <f>IF(#REF!="B",'5.5应付账款'!G19,"")</f>
        <v>#REF!</v>
      </c>
      <c r="E12" s="21" t="e">
        <f>IF(#REF!="B",D12-C12,"")</f>
        <v>#REF!</v>
      </c>
      <c r="F12" s="61" t="e">
        <f>IF(#REF!="B",IF(C12=0,0,ROUND(E12/ABS(C12),4)),"")</f>
        <v>#REF!</v>
      </c>
      <c r="H12" s="42"/>
      <c r="I12" s="46" t="str">
        <f t="shared" si="0"/>
        <v>OK</v>
      </c>
    </row>
    <row r="13" spans="1:9">
      <c r="A13" s="26" t="e">
        <f>#REF!</f>
        <v>#REF!</v>
      </c>
      <c r="B13" s="60" t="s">
        <v>77</v>
      </c>
      <c r="C13" s="19">
        <f>'5.6预收款'!F19</f>
        <v>0</v>
      </c>
      <c r="D13" s="20" t="e">
        <f>IF(#REF!="B",'5.6预收款'!G19,"")</f>
        <v>#REF!</v>
      </c>
      <c r="E13" s="21" t="e">
        <f>IF(#REF!="B",D13-C13,"")</f>
        <v>#REF!</v>
      </c>
      <c r="F13" s="61" t="e">
        <f>IF(#REF!="B",IF(C13=0,0,ROUND(E13/ABS(C13),4)),"")</f>
        <v>#REF!</v>
      </c>
      <c r="H13" s="42"/>
      <c r="I13" s="46" t="str">
        <f t="shared" si="0"/>
        <v>OK</v>
      </c>
    </row>
    <row r="14" spans="1:9">
      <c r="A14" s="26" t="e">
        <f>#REF!</f>
        <v>#REF!</v>
      </c>
      <c r="B14" s="60" t="s">
        <v>78</v>
      </c>
      <c r="C14" s="19">
        <f>'5.7合同债'!F19</f>
        <v>0</v>
      </c>
      <c r="D14" s="20" t="e">
        <f>IF(#REF!="B",'5.7合同债'!G19,"")</f>
        <v>#REF!</v>
      </c>
      <c r="E14" s="21" t="e">
        <f>IF(#REF!="B",D14-C14,"")</f>
        <v>#REF!</v>
      </c>
      <c r="F14" s="61" t="e">
        <f>IF(#REF!="B",IF(C14=0,0,ROUND(E14/ABS(C14),4)),"")</f>
        <v>#REF!</v>
      </c>
      <c r="H14" s="42"/>
      <c r="I14" s="46" t="str">
        <f t="shared" ref="I14:I22" si="1">IF(ABS(C14-H14)&lt;0.00001,"OK","F")</f>
        <v>OK</v>
      </c>
    </row>
    <row r="15" spans="1:9">
      <c r="A15" s="26" t="e">
        <f>#REF!</f>
        <v>#REF!</v>
      </c>
      <c r="B15" s="60" t="s">
        <v>79</v>
      </c>
      <c r="C15" s="19">
        <f>'5.8应付薪酬'!F19</f>
        <v>0</v>
      </c>
      <c r="D15" s="20" t="e">
        <f>IF(#REF!="B",'5.8应付薪酬'!G19,"")</f>
        <v>#REF!</v>
      </c>
      <c r="E15" s="21" t="e">
        <f>IF(#REF!="B",D15-C15,"")</f>
        <v>#REF!</v>
      </c>
      <c r="F15" s="61" t="e">
        <f>IF(#REF!="B",IF(C15=0,0,ROUND(E15/ABS(C15),4)),"")</f>
        <v>#REF!</v>
      </c>
      <c r="H15" s="42"/>
      <c r="I15" s="46" t="str">
        <f t="shared" si="1"/>
        <v>OK</v>
      </c>
    </row>
    <row r="16" spans="1:9">
      <c r="A16" s="26" t="e">
        <f>#REF!</f>
        <v>#REF!</v>
      </c>
      <c r="B16" s="60" t="s">
        <v>80</v>
      </c>
      <c r="C16" s="19">
        <f>'5.9应交税'!F19</f>
        <v>0</v>
      </c>
      <c r="D16" s="20" t="e">
        <f>IF(#REF!="B",'5.9应交税'!G19,"")</f>
        <v>#REF!</v>
      </c>
      <c r="E16" s="21" t="e">
        <f>IF(#REF!="B",D16-C16,"")</f>
        <v>#REF!</v>
      </c>
      <c r="F16" s="61" t="e">
        <f>IF(#REF!="B",IF(C16=0,0,ROUND(E16/ABS(C16),4)),"")</f>
        <v>#REF!</v>
      </c>
      <c r="H16" s="42"/>
      <c r="I16" s="46" t="str">
        <f t="shared" si="1"/>
        <v>OK</v>
      </c>
    </row>
    <row r="17" spans="1:9">
      <c r="A17" s="26" t="e">
        <f>#REF!</f>
        <v>#REF!</v>
      </c>
      <c r="B17" s="60" t="s">
        <v>81</v>
      </c>
      <c r="C17" s="19">
        <f>'5.10其他应付'!F19</f>
        <v>0</v>
      </c>
      <c r="D17" s="20" t="e">
        <f>IF(#REF!="B",'5.10其他应付'!G19,"")</f>
        <v>#REF!</v>
      </c>
      <c r="E17" s="21" t="e">
        <f>IF(#REF!="B",D17-C17,"")</f>
        <v>#REF!</v>
      </c>
      <c r="F17" s="61" t="e">
        <f>IF(#REF!="B",IF(C17=0,0,ROUND(E17/ABS(C17),4)),"")</f>
        <v>#REF!</v>
      </c>
      <c r="H17" s="42"/>
      <c r="I17" s="46" t="str">
        <f t="shared" si="1"/>
        <v>OK</v>
      </c>
    </row>
    <row r="18" spans="1:9">
      <c r="A18" s="26" t="e">
        <f>#REF!</f>
        <v>#REF!</v>
      </c>
      <c r="B18" s="60" t="s">
        <v>82</v>
      </c>
      <c r="C18" s="19">
        <f>'5.11持有待售负债'!F19</f>
        <v>0</v>
      </c>
      <c r="D18" s="20" t="e">
        <f>IF(#REF!="B",'5.11持有待售负债'!G19,"")</f>
        <v>#REF!</v>
      </c>
      <c r="E18" s="21" t="e">
        <f>IF(#REF!="B",D18-C18,"")</f>
        <v>#REF!</v>
      </c>
      <c r="F18" s="61" t="e">
        <f>IF(#REF!="B",IF(C18=0,0,ROUND(E18/ABS(C18),4)),"")</f>
        <v>#REF!</v>
      </c>
      <c r="H18" s="42"/>
      <c r="I18" s="46" t="str">
        <f t="shared" si="1"/>
        <v>OK</v>
      </c>
    </row>
    <row r="19" spans="1:9">
      <c r="A19" s="68" t="e">
        <f>#REF!</f>
        <v>#REF!</v>
      </c>
      <c r="B19" s="60" t="s">
        <v>83</v>
      </c>
      <c r="C19" s="19">
        <f>'5.12年内到期非流负债'!F19</f>
        <v>0</v>
      </c>
      <c r="D19" s="20" t="e">
        <f>IF(#REF!="B",'5.12年内到期非流负债'!G19,"")</f>
        <v>#REF!</v>
      </c>
      <c r="E19" s="21" t="e">
        <f>IF(#REF!="B",D19-C19,"")</f>
        <v>#REF!</v>
      </c>
      <c r="F19" s="61" t="e">
        <f>IF(#REF!="B",IF(C19=0,0,ROUND(E19/ABS(C19),4)),"")</f>
        <v>#REF!</v>
      </c>
      <c r="H19" s="42"/>
      <c r="I19" s="46" t="str">
        <f t="shared" si="1"/>
        <v>OK</v>
      </c>
    </row>
    <row r="20" spans="1:9">
      <c r="A20" s="26" t="e">
        <f>#REF!</f>
        <v>#REF!</v>
      </c>
      <c r="B20" s="60" t="s">
        <v>84</v>
      </c>
      <c r="C20" s="19">
        <f>'5.13其他流负债'!F19</f>
        <v>0</v>
      </c>
      <c r="D20" s="20" t="e">
        <f>IF(#REF!="B",'5.13其他流负债'!G19,"")</f>
        <v>#REF!</v>
      </c>
      <c r="E20" s="21" t="e">
        <f>IF(#REF!="B",D20-C20,"")</f>
        <v>#REF!</v>
      </c>
      <c r="F20" s="61" t="e">
        <f>IF(#REF!="B",IF(C20=0,0,ROUND(E20/ABS(C20),4)),"")</f>
        <v>#REF!</v>
      </c>
      <c r="H20" s="42"/>
      <c r="I20" s="46" t="str">
        <f t="shared" si="1"/>
        <v>OK</v>
      </c>
    </row>
    <row r="21" spans="1:9">
      <c r="A21" s="26"/>
      <c r="B21" s="60"/>
      <c r="C21" s="19"/>
      <c r="D21" s="20"/>
      <c r="E21" s="21"/>
      <c r="F21" s="61"/>
      <c r="H21" s="42"/>
      <c r="I21" s="46"/>
    </row>
    <row r="22" spans="1:9">
      <c r="A22" s="27" t="s">
        <v>110</v>
      </c>
      <c r="B22" s="69"/>
      <c r="C22" s="63">
        <f>ROUND(SUM(C8:C21),2)</f>
        <v>0</v>
      </c>
      <c r="D22" s="70" t="e">
        <f>IF(#REF!="B",ROUND(SUM(D8:D21),2),"")</f>
        <v>#REF!</v>
      </c>
      <c r="E22" s="64" t="e">
        <f>IF(#REF!="B",ROUND(SUM(E8:E21),2),"")</f>
        <v>#REF!</v>
      </c>
      <c r="F22" s="65" t="e">
        <f>IF(#REF!="B",IF(C22=0,0,ROUND(E22/ABS(C22),4)),"")</f>
        <v>#REF!</v>
      </c>
      <c r="H22" s="45"/>
      <c r="I22" s="46" t="str">
        <f t="shared" si="1"/>
        <v>OK</v>
      </c>
    </row>
    <row r="23" spans="1:6">
      <c r="A23" s="33"/>
      <c r="B23" s="33"/>
      <c r="C23" s="33"/>
      <c r="D23" s="33"/>
      <c r="E23" s="33"/>
      <c r="F23" s="33"/>
    </row>
    <row r="24" spans="1:7">
      <c r="A24" s="34" t="e">
        <f>"被评估企业填表人："&amp;#REF!</f>
        <v>#REF!</v>
      </c>
      <c r="B24" s="35"/>
      <c r="C24" s="35"/>
      <c r="D24" s="33"/>
      <c r="E24" s="33"/>
      <c r="F24" s="47" t="e">
        <f>IF(#REF!="B","评估人员:"&amp;#REF!,"")</f>
        <v>#REF!</v>
      </c>
      <c r="G24" s="48"/>
    </row>
    <row r="25" spans="1:6">
      <c r="A25" s="34" t="e">
        <f>"填表日期："&amp;#REF!</f>
        <v>#REF!</v>
      </c>
      <c r="B25" s="35"/>
      <c r="C25" s="35"/>
      <c r="D25" s="33"/>
      <c r="E25" s="33"/>
      <c r="F25" s="33"/>
    </row>
  </sheetData>
  <mergeCells count="1">
    <mergeCell ref="A6:A7"/>
  </mergeCells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  <colBreaks count="1" manualBreakCount="1">
    <brk id="6" max="1048575" man="1"/>
  </colBreaks>
  <legacy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showGridLines="0" view="pageBreakPreview" zoomScale="107" zoomScaleNormal="100" workbookViewId="0">
      <pane xSplit="11" ySplit="6" topLeftCell="L7" activePane="bottomRight" state="frozen"/>
      <selection/>
      <selection pane="topRight"/>
      <selection pane="bottomLeft"/>
      <selection pane="bottomRight" activeCell="H15" sqref="H15"/>
    </sheetView>
  </sheetViews>
  <sheetFormatPr defaultColWidth="9" defaultRowHeight="14"/>
  <cols>
    <col min="1" max="1" width="6" customWidth="1"/>
    <col min="2" max="2" width="28.375" customWidth="1"/>
    <col min="3" max="3" width="20" customWidth="1"/>
    <col min="4" max="5" width="9.625" customWidth="1"/>
    <col min="6" max="6" width="7.625" customWidth="1"/>
    <col min="7" max="8" width="15.625" customWidth="1"/>
    <col min="9" max="9" width="12.375" customWidth="1"/>
    <col min="10" max="10" width="8.125" customWidth="1"/>
    <col min="12" max="12" width="2.625" customWidth="1"/>
    <col min="13" max="13" width="12.625" customWidth="1"/>
  </cols>
  <sheetData>
    <row r="1" ht="21" spans="1:11">
      <c r="A1" s="2" t="e">
        <f>目录!$C62</f>
        <v>#REF!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4" t="e">
        <f>封面!$D$13</f>
        <v>#REF!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5"/>
      <c r="B3" s="5"/>
      <c r="C3" s="5"/>
      <c r="D3" s="5"/>
      <c r="E3" s="5"/>
      <c r="F3" s="5"/>
      <c r="G3" s="5"/>
      <c r="H3" s="5"/>
      <c r="I3" s="5"/>
      <c r="J3" s="36"/>
      <c r="K3" s="36" t="e">
        <f>目录!$E62&amp;目录!$F62</f>
        <v>#REF!</v>
      </c>
    </row>
    <row r="4" spans="1:11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5"/>
      <c r="K4" s="36" t="s">
        <v>94</v>
      </c>
    </row>
    <row r="5" ht="15" spans="1:11">
      <c r="A5" s="6" t="s">
        <v>95</v>
      </c>
      <c r="B5" s="7"/>
      <c r="C5" s="7"/>
      <c r="D5" s="7"/>
      <c r="E5" s="7"/>
      <c r="F5" s="7"/>
      <c r="G5" s="7"/>
      <c r="H5" s="8" t="s">
        <v>96</v>
      </c>
      <c r="I5" s="9"/>
      <c r="J5" s="9"/>
      <c r="K5" s="37"/>
    </row>
    <row r="6" s="1" customFormat="1" ht="13" spans="1:14">
      <c r="A6" s="10" t="s">
        <v>112</v>
      </c>
      <c r="B6" s="11" t="s">
        <v>366</v>
      </c>
      <c r="C6" s="11" t="s">
        <v>119</v>
      </c>
      <c r="D6" s="11" t="s">
        <v>367</v>
      </c>
      <c r="E6" s="11" t="s">
        <v>368</v>
      </c>
      <c r="F6" s="11" t="s">
        <v>114</v>
      </c>
      <c r="G6" s="12" t="s">
        <v>99</v>
      </c>
      <c r="H6" s="13" t="s">
        <v>100</v>
      </c>
      <c r="I6" s="14" t="s">
        <v>101</v>
      </c>
      <c r="J6" s="14" t="s">
        <v>102</v>
      </c>
      <c r="K6" s="38" t="s">
        <v>115</v>
      </c>
      <c r="M6" s="39" t="s">
        <v>103</v>
      </c>
      <c r="N6" s="39" t="s">
        <v>104</v>
      </c>
    </row>
    <row r="7" spans="1:13">
      <c r="A7" s="15">
        <v>1</v>
      </c>
      <c r="B7" s="16"/>
      <c r="C7" s="50"/>
      <c r="D7" s="66"/>
      <c r="E7" s="66"/>
      <c r="F7" s="18" t="s">
        <v>117</v>
      </c>
      <c r="G7" s="19"/>
      <c r="H7" s="20"/>
      <c r="I7" s="21" t="e">
        <f>IF(#REF!="B",H7-G7,"")</f>
        <v>#REF!</v>
      </c>
      <c r="J7" s="40" t="e">
        <f>IF(#REF!="B",IF(G7=0,0,ROUND(I7/ABS(G7),4)),"")</f>
        <v>#REF!</v>
      </c>
      <c r="K7" s="41"/>
      <c r="M7" s="42"/>
    </row>
    <row r="8" spans="1:13">
      <c r="A8" s="15">
        <f>A7+1</f>
        <v>2</v>
      </c>
      <c r="B8" s="16"/>
      <c r="C8" s="50"/>
      <c r="D8" s="66"/>
      <c r="E8" s="66"/>
      <c r="F8" s="18"/>
      <c r="G8" s="19"/>
      <c r="H8" s="20"/>
      <c r="I8" s="21"/>
      <c r="J8" s="21"/>
      <c r="K8" s="41"/>
      <c r="M8" s="42"/>
    </row>
    <row r="9" spans="1:13">
      <c r="A9" s="15">
        <f t="shared" ref="A9:A16" si="0">A8+1</f>
        <v>3</v>
      </c>
      <c r="B9" s="16"/>
      <c r="C9" s="50"/>
      <c r="D9" s="66"/>
      <c r="E9" s="66"/>
      <c r="F9" s="18"/>
      <c r="G9" s="19"/>
      <c r="H9" s="20"/>
      <c r="I9" s="21"/>
      <c r="J9" s="21"/>
      <c r="K9" s="41"/>
      <c r="M9" s="42"/>
    </row>
    <row r="10" spans="1:13">
      <c r="A10" s="15">
        <f t="shared" si="0"/>
        <v>4</v>
      </c>
      <c r="B10" s="16"/>
      <c r="C10" s="50"/>
      <c r="D10" s="66"/>
      <c r="E10" s="66"/>
      <c r="F10" s="18"/>
      <c r="G10" s="19"/>
      <c r="H10" s="20"/>
      <c r="I10" s="21"/>
      <c r="J10" s="21"/>
      <c r="K10" s="41"/>
      <c r="M10" s="42"/>
    </row>
    <row r="11" spans="1:13">
      <c r="A11" s="15">
        <f t="shared" si="0"/>
        <v>5</v>
      </c>
      <c r="B11" s="16"/>
      <c r="C11" s="50"/>
      <c r="D11" s="66"/>
      <c r="E11" s="66"/>
      <c r="F11" s="18"/>
      <c r="G11" s="19"/>
      <c r="H11" s="20"/>
      <c r="I11" s="21"/>
      <c r="J11" s="21"/>
      <c r="K11" s="41"/>
      <c r="M11" s="42"/>
    </row>
    <row r="12" spans="1:13">
      <c r="A12" s="15">
        <f t="shared" si="0"/>
        <v>6</v>
      </c>
      <c r="B12" s="16"/>
      <c r="C12" s="50"/>
      <c r="D12" s="66"/>
      <c r="E12" s="66"/>
      <c r="F12" s="18"/>
      <c r="G12" s="19"/>
      <c r="H12" s="20"/>
      <c r="I12" s="21"/>
      <c r="J12" s="21"/>
      <c r="K12" s="41"/>
      <c r="M12" s="42"/>
    </row>
    <row r="13" spans="1:13">
      <c r="A13" s="15">
        <f t="shared" si="0"/>
        <v>7</v>
      </c>
      <c r="B13" s="16"/>
      <c r="C13" s="50"/>
      <c r="D13" s="66"/>
      <c r="E13" s="66"/>
      <c r="F13" s="18"/>
      <c r="G13" s="19"/>
      <c r="H13" s="20"/>
      <c r="I13" s="21"/>
      <c r="J13" s="21"/>
      <c r="K13" s="41"/>
      <c r="M13" s="42"/>
    </row>
    <row r="14" spans="1:13">
      <c r="A14" s="15">
        <f t="shared" si="0"/>
        <v>8</v>
      </c>
      <c r="B14" s="16"/>
      <c r="C14" s="50"/>
      <c r="D14" s="66"/>
      <c r="E14" s="66"/>
      <c r="F14" s="18"/>
      <c r="G14" s="19"/>
      <c r="H14" s="20"/>
      <c r="I14" s="21"/>
      <c r="J14" s="21"/>
      <c r="K14" s="41"/>
      <c r="M14" s="42"/>
    </row>
    <row r="15" spans="1:13">
      <c r="A15" s="15">
        <f t="shared" si="0"/>
        <v>9</v>
      </c>
      <c r="B15" s="16"/>
      <c r="C15" s="50"/>
      <c r="D15" s="66"/>
      <c r="E15" s="66"/>
      <c r="F15" s="18"/>
      <c r="G15" s="19"/>
      <c r="H15" s="20"/>
      <c r="I15" s="21"/>
      <c r="J15" s="21"/>
      <c r="K15" s="41"/>
      <c r="M15" s="42"/>
    </row>
    <row r="16" spans="1:13">
      <c r="A16" s="15">
        <f t="shared" si="0"/>
        <v>10</v>
      </c>
      <c r="B16" s="16"/>
      <c r="C16" s="50"/>
      <c r="D16" s="67"/>
      <c r="E16" s="67"/>
      <c r="F16" s="18"/>
      <c r="G16" s="19"/>
      <c r="H16" s="20"/>
      <c r="I16" s="21"/>
      <c r="J16" s="21"/>
      <c r="K16" s="41"/>
      <c r="M16" s="42"/>
    </row>
    <row r="17" spans="1:13">
      <c r="A17" s="22"/>
      <c r="B17" s="23"/>
      <c r="C17" s="23"/>
      <c r="D17" s="67"/>
      <c r="E17" s="67"/>
      <c r="F17" s="23"/>
      <c r="G17" s="19"/>
      <c r="H17" s="20"/>
      <c r="I17" s="21"/>
      <c r="J17" s="21"/>
      <c r="K17" s="41"/>
      <c r="M17" s="42"/>
    </row>
    <row r="18" spans="1:13">
      <c r="A18" s="26"/>
      <c r="B18" s="23"/>
      <c r="C18" s="23"/>
      <c r="D18" s="67"/>
      <c r="E18" s="67"/>
      <c r="F18" s="23"/>
      <c r="G18" s="19"/>
      <c r="H18" s="20"/>
      <c r="I18" s="21"/>
      <c r="J18" s="21"/>
      <c r="K18" s="41"/>
      <c r="M18" s="42"/>
    </row>
    <row r="19" spans="1:14">
      <c r="A19" s="27"/>
      <c r="B19" s="28" t="s">
        <v>110</v>
      </c>
      <c r="C19" s="29"/>
      <c r="D19" s="29"/>
      <c r="E19" s="29"/>
      <c r="F19" s="29"/>
      <c r="G19" s="30">
        <f>ROUND(SUM(G7:G18),2)</f>
        <v>0</v>
      </c>
      <c r="H19" s="31" t="e">
        <f>IF(#REF!="B",ROUND(SUM(H7:H18),2),"")</f>
        <v>#REF!</v>
      </c>
      <c r="I19" s="32" t="e">
        <f>IF(#REF!="B",ROUND(SUM(I7:I18),2),"")</f>
        <v>#REF!</v>
      </c>
      <c r="J19" s="43" t="e">
        <f>IF(#REF!="B",IF(G19=0,0,ROUND(I19/ABS(G19),4)),"")</f>
        <v>#REF!</v>
      </c>
      <c r="K19" s="44"/>
      <c r="M19" s="45"/>
      <c r="N19" s="46" t="str">
        <f>IF(G19-M19=0,"OK","F")</f>
        <v>OK</v>
      </c>
    </row>
    <row r="20" spans="1:11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</row>
    <row r="21" spans="1:12">
      <c r="A21" s="34" t="e">
        <f>"被评估企业填表人："&amp;#REF!</f>
        <v>#REF!</v>
      </c>
      <c r="B21" s="35"/>
      <c r="C21" s="35"/>
      <c r="D21" s="35"/>
      <c r="E21" s="35"/>
      <c r="F21" s="35"/>
      <c r="G21" s="35"/>
      <c r="H21" s="33"/>
      <c r="I21" s="33"/>
      <c r="J21" s="33"/>
      <c r="K21" s="47" t="e">
        <f>IF(#REF!="B","评估人员:"&amp;#REF!,"")</f>
        <v>#REF!</v>
      </c>
      <c r="L21" s="48"/>
    </row>
    <row r="22" spans="1:11">
      <c r="A22" s="34" t="e">
        <f>"填表日期："&amp;#REF!</f>
        <v>#REF!</v>
      </c>
      <c r="B22" s="35"/>
      <c r="C22" s="35"/>
      <c r="D22" s="35"/>
      <c r="E22" s="35"/>
      <c r="F22" s="35"/>
      <c r="G22" s="35"/>
      <c r="H22" s="33"/>
      <c r="I22" s="33"/>
      <c r="J22" s="33"/>
      <c r="K22" s="33"/>
    </row>
  </sheetData>
  <printOptions horizontalCentered="1"/>
  <pageMargins left="0.31496062992126" right="0.31496062992126" top="0.94488188976378" bottom="0.748031496062992" header="0.31496062992126" footer="0.31496062992126"/>
  <pageSetup paperSize="9" scale="97" fitToHeight="0" orientation="landscape"/>
  <headerFooter/>
  <colBreaks count="1" manualBreakCount="1">
    <brk id="11" max="1048575" man="1"/>
  </colBreaks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showGridLines="0" view="pageBreakPreview" zoomScale="126" zoomScaleNormal="100" workbookViewId="0">
      <pane xSplit="10" ySplit="6" topLeftCell="K7" activePane="bottomRight" state="frozen"/>
      <selection/>
      <selection pane="topRight"/>
      <selection pane="bottomLeft"/>
      <selection pane="bottomRight" activeCell="J21" sqref="J21"/>
    </sheetView>
  </sheetViews>
  <sheetFormatPr defaultColWidth="9" defaultRowHeight="14"/>
  <cols>
    <col min="1" max="1" width="6" customWidth="1"/>
    <col min="2" max="2" width="32.125" customWidth="1"/>
    <col min="3" max="3" width="10.625" customWidth="1"/>
    <col min="4" max="4" width="9.625" customWidth="1"/>
    <col min="5" max="5" width="7.625" customWidth="1"/>
    <col min="6" max="7" width="15.625" customWidth="1"/>
    <col min="8" max="8" width="12.375" customWidth="1"/>
    <col min="9" max="9" width="8.125" customWidth="1"/>
    <col min="11" max="11" width="2.375" customWidth="1"/>
    <col min="12" max="12" width="12.625" customWidth="1"/>
  </cols>
  <sheetData>
    <row r="1" ht="21" spans="1:10">
      <c r="A1" s="2" t="e">
        <f>目录!$C63</f>
        <v>#REF!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e">
        <f>封面!$D$13</f>
        <v>#REF!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e">
        <f>目录!$E63&amp;目录!$F63</f>
        <v>#REF!</v>
      </c>
    </row>
    <row r="4" spans="1:10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36" t="s">
        <v>94</v>
      </c>
    </row>
    <row r="5" ht="15" spans="1:10">
      <c r="A5" s="6" t="s">
        <v>95</v>
      </c>
      <c r="B5" s="7"/>
      <c r="C5" s="7"/>
      <c r="D5" s="7"/>
      <c r="E5" s="7"/>
      <c r="F5" s="7"/>
      <c r="G5" s="8" t="s">
        <v>96</v>
      </c>
      <c r="H5" s="9"/>
      <c r="I5" s="9"/>
      <c r="J5" s="37"/>
    </row>
    <row r="6" s="1" customFormat="1" ht="13" spans="1:13">
      <c r="A6" s="10" t="s">
        <v>112</v>
      </c>
      <c r="B6" s="11" t="s">
        <v>369</v>
      </c>
      <c r="C6" s="11" t="s">
        <v>123</v>
      </c>
      <c r="D6" s="11" t="s">
        <v>124</v>
      </c>
      <c r="E6" s="11" t="s">
        <v>114</v>
      </c>
      <c r="F6" s="12" t="s">
        <v>99</v>
      </c>
      <c r="G6" s="13" t="s">
        <v>100</v>
      </c>
      <c r="H6" s="14" t="s">
        <v>101</v>
      </c>
      <c r="I6" s="14" t="s">
        <v>102</v>
      </c>
      <c r="J6" s="38" t="s">
        <v>115</v>
      </c>
      <c r="L6" s="39" t="s">
        <v>103</v>
      </c>
      <c r="M6" s="39" t="s">
        <v>104</v>
      </c>
    </row>
    <row r="7" spans="1:12">
      <c r="A7" s="15">
        <v>1</v>
      </c>
      <c r="B7" s="16"/>
      <c r="C7" s="16"/>
      <c r="D7" s="66"/>
      <c r="E7" s="18" t="s">
        <v>117</v>
      </c>
      <c r="F7" s="19"/>
      <c r="G7" s="20"/>
      <c r="H7" s="21" t="e">
        <f>IF(#REF!="B",G7-F7,"")</f>
        <v>#REF!</v>
      </c>
      <c r="I7" s="40" t="e">
        <f>IF(#REF!="B",IF(F7=0,0,ROUND(H7/ABS(F7),4)),"")</f>
        <v>#REF!</v>
      </c>
      <c r="J7" s="41"/>
      <c r="L7" s="42"/>
    </row>
    <row r="8" spans="1:12">
      <c r="A8" s="15">
        <f>A7+1</f>
        <v>2</v>
      </c>
      <c r="B8" s="16"/>
      <c r="C8" s="16"/>
      <c r="D8" s="66"/>
      <c r="E8" s="18"/>
      <c r="F8" s="19"/>
      <c r="G8" s="20"/>
      <c r="H8" s="21"/>
      <c r="I8" s="21"/>
      <c r="J8" s="41"/>
      <c r="L8" s="42"/>
    </row>
    <row r="9" spans="1:12">
      <c r="A9" s="15">
        <f t="shared" ref="A9:A16" si="0">A8+1</f>
        <v>3</v>
      </c>
      <c r="B9" s="16"/>
      <c r="C9" s="16"/>
      <c r="D9" s="66"/>
      <c r="E9" s="18"/>
      <c r="F9" s="19"/>
      <c r="G9" s="20"/>
      <c r="H9" s="21"/>
      <c r="I9" s="21"/>
      <c r="J9" s="41"/>
      <c r="L9" s="42"/>
    </row>
    <row r="10" spans="1:12">
      <c r="A10" s="15">
        <f t="shared" si="0"/>
        <v>4</v>
      </c>
      <c r="B10" s="16"/>
      <c r="C10" s="16"/>
      <c r="D10" s="66"/>
      <c r="E10" s="18"/>
      <c r="F10" s="19"/>
      <c r="G10" s="20"/>
      <c r="H10" s="21"/>
      <c r="I10" s="21"/>
      <c r="J10" s="41"/>
      <c r="L10" s="42"/>
    </row>
    <row r="11" spans="1:12">
      <c r="A11" s="15">
        <f t="shared" si="0"/>
        <v>5</v>
      </c>
      <c r="B11" s="16"/>
      <c r="C11" s="16"/>
      <c r="D11" s="66"/>
      <c r="E11" s="18"/>
      <c r="F11" s="19"/>
      <c r="G11" s="20"/>
      <c r="H11" s="21"/>
      <c r="I11" s="21"/>
      <c r="J11" s="41"/>
      <c r="L11" s="42"/>
    </row>
    <row r="12" spans="1:12">
      <c r="A12" s="15">
        <f t="shared" si="0"/>
        <v>6</v>
      </c>
      <c r="B12" s="16"/>
      <c r="C12" s="16"/>
      <c r="D12" s="66"/>
      <c r="E12" s="18"/>
      <c r="F12" s="19"/>
      <c r="G12" s="20"/>
      <c r="H12" s="21"/>
      <c r="I12" s="21"/>
      <c r="J12" s="41"/>
      <c r="L12" s="42"/>
    </row>
    <row r="13" spans="1:12">
      <c r="A13" s="15">
        <f t="shared" si="0"/>
        <v>7</v>
      </c>
      <c r="B13" s="16"/>
      <c r="C13" s="16"/>
      <c r="D13" s="66"/>
      <c r="E13" s="18"/>
      <c r="F13" s="19"/>
      <c r="G13" s="20"/>
      <c r="H13" s="21"/>
      <c r="I13" s="21"/>
      <c r="J13" s="41"/>
      <c r="L13" s="42"/>
    </row>
    <row r="14" spans="1:12">
      <c r="A14" s="15">
        <f t="shared" si="0"/>
        <v>8</v>
      </c>
      <c r="B14" s="16"/>
      <c r="C14" s="16"/>
      <c r="D14" s="66"/>
      <c r="E14" s="18"/>
      <c r="F14" s="19"/>
      <c r="G14" s="20"/>
      <c r="H14" s="21"/>
      <c r="I14" s="21"/>
      <c r="J14" s="41"/>
      <c r="L14" s="42"/>
    </row>
    <row r="15" spans="1:12">
      <c r="A15" s="15">
        <f t="shared" si="0"/>
        <v>9</v>
      </c>
      <c r="B15" s="16"/>
      <c r="C15" s="16"/>
      <c r="D15" s="66"/>
      <c r="E15" s="18"/>
      <c r="F15" s="19"/>
      <c r="G15" s="20"/>
      <c r="H15" s="21"/>
      <c r="I15" s="21"/>
      <c r="J15" s="41"/>
      <c r="L15" s="42"/>
    </row>
    <row r="16" spans="1:12">
      <c r="A16" s="15">
        <f t="shared" si="0"/>
        <v>10</v>
      </c>
      <c r="B16" s="16"/>
      <c r="C16" s="16"/>
      <c r="D16" s="67"/>
      <c r="E16" s="18"/>
      <c r="F16" s="19"/>
      <c r="G16" s="20"/>
      <c r="H16" s="21"/>
      <c r="I16" s="21"/>
      <c r="J16" s="41"/>
      <c r="L16" s="42"/>
    </row>
    <row r="17" spans="1:12">
      <c r="A17" s="22"/>
      <c r="B17" s="23"/>
      <c r="C17" s="24"/>
      <c r="D17" s="67"/>
      <c r="E17" s="23"/>
      <c r="F17" s="19"/>
      <c r="G17" s="20"/>
      <c r="H17" s="21"/>
      <c r="I17" s="21"/>
      <c r="J17" s="41"/>
      <c r="L17" s="42"/>
    </row>
    <row r="18" spans="1:12">
      <c r="A18" s="26"/>
      <c r="B18" s="23"/>
      <c r="C18" s="24"/>
      <c r="D18" s="25"/>
      <c r="E18" s="23"/>
      <c r="F18" s="19"/>
      <c r="G18" s="20"/>
      <c r="H18" s="21"/>
      <c r="I18" s="21"/>
      <c r="J18" s="41"/>
      <c r="L18" s="42"/>
    </row>
    <row r="19" spans="1:13">
      <c r="A19" s="27"/>
      <c r="B19" s="28" t="s">
        <v>110</v>
      </c>
      <c r="C19" s="29"/>
      <c r="D19" s="29"/>
      <c r="E19" s="29"/>
      <c r="F19" s="30">
        <f>ROUND(SUM(F7:F18),2)</f>
        <v>0</v>
      </c>
      <c r="G19" s="31" t="e">
        <f>IF(#REF!="B",ROUND(SUM(G7:G18),2),"")</f>
        <v>#REF!</v>
      </c>
      <c r="H19" s="32" t="e">
        <f>IF(#REF!="B",ROUND(SUM(H7:H18),2),"")</f>
        <v>#REF!</v>
      </c>
      <c r="I19" s="43" t="e">
        <f>IF(#REF!="B",IF(F19=0,0,ROUND(H19/ABS(F19),4)),"")</f>
        <v>#REF!</v>
      </c>
      <c r="J19" s="44"/>
      <c r="L19" s="45"/>
      <c r="M19" s="46" t="str">
        <f>IF(F19-L19=0,"OK","F")</f>
        <v>OK</v>
      </c>
    </row>
    <row r="20" spans="1:10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1">
      <c r="A21" s="34" t="e">
        <f>"被评估企业填表人："&amp;#REF!</f>
        <v>#REF!</v>
      </c>
      <c r="B21" s="35"/>
      <c r="C21" s="35"/>
      <c r="D21" s="35"/>
      <c r="E21" s="35"/>
      <c r="F21" s="35"/>
      <c r="G21" s="33"/>
      <c r="H21" s="33"/>
      <c r="I21" s="33"/>
      <c r="J21" s="47" t="e">
        <f>IF(#REF!="B","评估人员:"&amp;#REF!,"")</f>
        <v>#REF!</v>
      </c>
      <c r="K21" s="48"/>
    </row>
    <row r="22" spans="1:10">
      <c r="A22" s="34" t="e">
        <f>"填表日期："&amp;#REF!</f>
        <v>#REF!</v>
      </c>
      <c r="B22" s="35"/>
      <c r="C22" s="35"/>
      <c r="D22" s="35"/>
      <c r="E22" s="35"/>
      <c r="F22" s="35"/>
      <c r="G22" s="33"/>
      <c r="H22" s="33"/>
      <c r="I22" s="33"/>
      <c r="J22" s="33"/>
    </row>
  </sheetData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showGridLines="0" view="pageBreakPreview" zoomScaleNormal="100" workbookViewId="0">
      <pane xSplit="8" ySplit="6" topLeftCell="I7" activePane="bottomRight" state="frozen"/>
      <selection/>
      <selection pane="topRight"/>
      <selection pane="bottomLeft"/>
      <selection pane="bottomRight" activeCell="H13" sqref="H13"/>
    </sheetView>
  </sheetViews>
  <sheetFormatPr defaultColWidth="9" defaultRowHeight="14"/>
  <cols>
    <col min="1" max="1" width="6.875" customWidth="1"/>
    <col min="2" max="2" width="28.375" customWidth="1"/>
    <col min="3" max="3" width="7.625" customWidth="1"/>
    <col min="4" max="6" width="15.625" customWidth="1"/>
    <col min="7" max="7" width="14.75" customWidth="1"/>
    <col min="10" max="10" width="12.625" customWidth="1"/>
  </cols>
  <sheetData>
    <row r="1" ht="27" customHeight="1" spans="1:8">
      <c r="A1" s="2" t="e">
        <f>目录!C9</f>
        <v>#REF!</v>
      </c>
      <c r="B1" s="3"/>
      <c r="C1" s="3"/>
      <c r="D1" s="3"/>
      <c r="E1" s="3"/>
      <c r="F1" s="3"/>
      <c r="G1" s="3"/>
      <c r="H1" s="3"/>
    </row>
    <row r="2" spans="1:8">
      <c r="A2" s="4" t="e">
        <f>封面!D13</f>
        <v>#REF!</v>
      </c>
      <c r="B2" s="3"/>
      <c r="C2" s="3"/>
      <c r="D2" s="3"/>
      <c r="E2" s="3"/>
      <c r="F2" s="3"/>
      <c r="G2" s="3"/>
      <c r="H2" s="3"/>
    </row>
    <row r="3" spans="1:8">
      <c r="A3" s="5"/>
      <c r="B3" s="5"/>
      <c r="C3" s="5"/>
      <c r="D3" s="5"/>
      <c r="E3" s="5"/>
      <c r="F3" s="5"/>
      <c r="G3" s="36"/>
      <c r="H3" s="36" t="e">
        <f>目录!E9&amp;目录!F9</f>
        <v>#REF!</v>
      </c>
    </row>
    <row r="4" spans="1:8">
      <c r="A4" s="5" t="e">
        <f>#REF!</f>
        <v>#REF!</v>
      </c>
      <c r="B4" s="5"/>
      <c r="C4" s="5"/>
      <c r="D4" s="5"/>
      <c r="E4" s="5"/>
      <c r="F4" s="5"/>
      <c r="G4" s="5"/>
      <c r="H4" s="36" t="s">
        <v>94</v>
      </c>
    </row>
    <row r="5" ht="15" spans="1:11">
      <c r="A5" s="370" t="s">
        <v>95</v>
      </c>
      <c r="B5" s="371"/>
      <c r="C5" s="371"/>
      <c r="D5" s="371"/>
      <c r="E5" s="8" t="s">
        <v>96</v>
      </c>
      <c r="F5" s="9"/>
      <c r="G5" s="9"/>
      <c r="H5" s="37"/>
      <c r="J5" s="53" t="s">
        <v>103</v>
      </c>
      <c r="K5" s="53" t="s">
        <v>104</v>
      </c>
    </row>
    <row r="6" s="1" customFormat="1" ht="13" spans="1:11">
      <c r="A6" s="372" t="s">
        <v>112</v>
      </c>
      <c r="B6" s="55" t="s">
        <v>113</v>
      </c>
      <c r="C6" s="55" t="s">
        <v>114</v>
      </c>
      <c r="D6" s="373" t="s">
        <v>99</v>
      </c>
      <c r="E6" s="85" t="s">
        <v>100</v>
      </c>
      <c r="F6" s="86" t="s">
        <v>101</v>
      </c>
      <c r="G6" s="86" t="s">
        <v>102</v>
      </c>
      <c r="H6" s="87" t="s">
        <v>115</v>
      </c>
      <c r="J6" s="39"/>
      <c r="K6" s="39"/>
    </row>
    <row r="7" spans="1:10">
      <c r="A7" s="15">
        <v>1</v>
      </c>
      <c r="B7" s="16" t="s">
        <v>116</v>
      </c>
      <c r="C7" s="16" t="s">
        <v>117</v>
      </c>
      <c r="D7" s="19"/>
      <c r="E7" s="20"/>
      <c r="F7" s="21" t="e">
        <f>IF(#REF!="B",E7-D7,"")</f>
        <v>#REF!</v>
      </c>
      <c r="G7" s="40" t="e">
        <f>IF(#REF!&lt;&gt;"B","",IF(D7=0,0,ROUND(F7/ABS(D7),4)))</f>
        <v>#REF!</v>
      </c>
      <c r="H7" s="145"/>
      <c r="J7" s="42"/>
    </row>
    <row r="8" spans="1:10">
      <c r="A8" s="15">
        <f>A7+1</f>
        <v>2</v>
      </c>
      <c r="B8" s="18"/>
      <c r="C8" s="18"/>
      <c r="D8" s="19"/>
      <c r="E8" s="20"/>
      <c r="F8" s="21"/>
      <c r="G8" s="40"/>
      <c r="H8" s="145"/>
      <c r="J8" s="42"/>
    </row>
    <row r="9" spans="1:10">
      <c r="A9" s="22"/>
      <c r="B9" s="23"/>
      <c r="C9" s="23"/>
      <c r="D9" s="19"/>
      <c r="E9" s="20"/>
      <c r="F9" s="21"/>
      <c r="G9" s="40"/>
      <c r="H9" s="145"/>
      <c r="J9" s="42"/>
    </row>
    <row r="10" spans="1:10">
      <c r="A10" s="26"/>
      <c r="B10" s="23"/>
      <c r="C10" s="23"/>
      <c r="D10" s="19"/>
      <c r="E10" s="20"/>
      <c r="F10" s="21"/>
      <c r="G10" s="40"/>
      <c r="H10" s="145"/>
      <c r="J10" s="42"/>
    </row>
    <row r="11" spans="1:11">
      <c r="A11" s="27"/>
      <c r="B11" s="334" t="s">
        <v>110</v>
      </c>
      <c r="C11" s="334"/>
      <c r="D11" s="30">
        <f>ROUND(SUM(D7:D10),2)</f>
        <v>0</v>
      </c>
      <c r="E11" s="31" t="e">
        <f>IF(#REF!="B",ROUND(SUM(E7:E10),2),"")</f>
        <v>#REF!</v>
      </c>
      <c r="F11" s="32" t="e">
        <f>IF(#REF!="B",ROUND(SUM(F7:F10),2),"")</f>
        <v>#REF!</v>
      </c>
      <c r="G11" s="43" t="e">
        <f>IF(#REF!&lt;&gt;"B","",IF(D11=0,0,ROUND(F11/ABS(D11),4)))</f>
        <v>#REF!</v>
      </c>
      <c r="H11" s="374"/>
      <c r="J11" s="45"/>
      <c r="K11" s="46" t="str">
        <f>IF(D11-J11=0,"OK","F")</f>
        <v>OK</v>
      </c>
    </row>
    <row r="12" spans="1:8">
      <c r="A12" s="33"/>
      <c r="B12" s="33"/>
      <c r="C12" s="33"/>
      <c r="D12" s="33"/>
      <c r="E12" s="33"/>
      <c r="F12" s="33"/>
      <c r="G12" s="33"/>
      <c r="H12" s="33"/>
    </row>
    <row r="13" spans="1:9">
      <c r="A13" s="34" t="e">
        <f>"被评估企业填表人："&amp;#REF!</f>
        <v>#REF!</v>
      </c>
      <c r="B13" s="35"/>
      <c r="C13" s="35"/>
      <c r="D13" s="35"/>
      <c r="E13" s="33"/>
      <c r="F13" s="33"/>
      <c r="G13" s="33"/>
      <c r="H13" s="47" t="e">
        <f>IF(#REF!="B","评估人员:"&amp;#REF!,"")</f>
        <v>#REF!</v>
      </c>
      <c r="I13" s="48"/>
    </row>
    <row r="14" spans="1:8">
      <c r="A14" s="34" t="e">
        <f>"填表日期："&amp;#REF!</f>
        <v>#REF!</v>
      </c>
      <c r="B14" s="35"/>
      <c r="C14" s="35"/>
      <c r="D14" s="35"/>
      <c r="E14" s="33"/>
      <c r="F14" s="33"/>
      <c r="G14" s="33"/>
      <c r="H14" s="33"/>
    </row>
  </sheetData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showGridLines="0" view="pageBreakPreview" zoomScale="99" zoomScaleNormal="100" workbookViewId="0">
      <pane xSplit="10" ySplit="6" topLeftCell="K7" activePane="bottomRight" state="frozen"/>
      <selection/>
      <selection pane="topRight"/>
      <selection pane="bottomLeft"/>
      <selection pane="bottomRight" activeCell="J21" sqref="J21"/>
    </sheetView>
  </sheetViews>
  <sheetFormatPr defaultColWidth="9" defaultRowHeight="14"/>
  <cols>
    <col min="1" max="1" width="6" customWidth="1"/>
    <col min="2" max="2" width="32.125" customWidth="1"/>
    <col min="3" max="3" width="10.625" customWidth="1"/>
    <col min="4" max="4" width="9.625" customWidth="1"/>
    <col min="5" max="5" width="7.625" customWidth="1"/>
    <col min="6" max="7" width="15.625" customWidth="1"/>
    <col min="8" max="8" width="12.375" customWidth="1"/>
    <col min="9" max="9" width="8.125" customWidth="1"/>
    <col min="11" max="11" width="2.375" customWidth="1"/>
    <col min="12" max="12" width="12.625" customWidth="1"/>
  </cols>
  <sheetData>
    <row r="1" ht="21" spans="1:10">
      <c r="A1" s="2" t="e">
        <f>目录!$C64</f>
        <v>#REF!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e">
        <f>封面!$D$13</f>
        <v>#REF!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e">
        <f>目录!$E64&amp;目录!$F64</f>
        <v>#REF!</v>
      </c>
    </row>
    <row r="4" spans="1:10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36" t="s">
        <v>94</v>
      </c>
    </row>
    <row r="5" ht="15" spans="1:10">
      <c r="A5" s="6" t="s">
        <v>95</v>
      </c>
      <c r="B5" s="7"/>
      <c r="C5" s="7"/>
      <c r="D5" s="7"/>
      <c r="E5" s="7"/>
      <c r="F5" s="7"/>
      <c r="G5" s="8" t="s">
        <v>96</v>
      </c>
      <c r="H5" s="9"/>
      <c r="I5" s="9"/>
      <c r="J5" s="37"/>
    </row>
    <row r="6" s="1" customFormat="1" ht="13" spans="1:13">
      <c r="A6" s="10" t="s">
        <v>112</v>
      </c>
      <c r="B6" s="11" t="s">
        <v>369</v>
      </c>
      <c r="C6" s="11" t="s">
        <v>123</v>
      </c>
      <c r="D6" s="11" t="s">
        <v>124</v>
      </c>
      <c r="E6" s="11" t="s">
        <v>114</v>
      </c>
      <c r="F6" s="12" t="s">
        <v>99</v>
      </c>
      <c r="G6" s="13" t="s">
        <v>100</v>
      </c>
      <c r="H6" s="14" t="s">
        <v>101</v>
      </c>
      <c r="I6" s="14" t="s">
        <v>102</v>
      </c>
      <c r="J6" s="38" t="s">
        <v>115</v>
      </c>
      <c r="L6" s="39" t="s">
        <v>103</v>
      </c>
      <c r="M6" s="39" t="s">
        <v>104</v>
      </c>
    </row>
    <row r="7" spans="1:12">
      <c r="A7" s="15">
        <v>1</v>
      </c>
      <c r="B7" s="16"/>
      <c r="C7" s="16"/>
      <c r="D7" s="66"/>
      <c r="E7" s="18" t="s">
        <v>117</v>
      </c>
      <c r="F7" s="19"/>
      <c r="G7" s="20"/>
      <c r="H7" s="21" t="e">
        <f>IF(#REF!="B",G7-F7,"")</f>
        <v>#REF!</v>
      </c>
      <c r="I7" s="40" t="e">
        <f>IF(#REF!="B",IF(F7=0,0,ROUND(H7/ABS(F7),4)),"")</f>
        <v>#REF!</v>
      </c>
      <c r="J7" s="41"/>
      <c r="L7" s="42"/>
    </row>
    <row r="8" spans="1:12">
      <c r="A8" s="15">
        <f>A7+1</f>
        <v>2</v>
      </c>
      <c r="B8" s="16"/>
      <c r="C8" s="16"/>
      <c r="D8" s="66"/>
      <c r="E8" s="18"/>
      <c r="F8" s="19"/>
      <c r="G8" s="20"/>
      <c r="H8" s="21"/>
      <c r="I8" s="21"/>
      <c r="J8" s="41"/>
      <c r="L8" s="42"/>
    </row>
    <row r="9" spans="1:12">
      <c r="A9" s="15">
        <f t="shared" ref="A9:A16" si="0">A8+1</f>
        <v>3</v>
      </c>
      <c r="B9" s="16"/>
      <c r="C9" s="16"/>
      <c r="D9" s="66"/>
      <c r="E9" s="18"/>
      <c r="F9" s="19"/>
      <c r="G9" s="20"/>
      <c r="H9" s="21"/>
      <c r="I9" s="21"/>
      <c r="J9" s="41"/>
      <c r="L9" s="42"/>
    </row>
    <row r="10" spans="1:12">
      <c r="A10" s="15">
        <f t="shared" si="0"/>
        <v>4</v>
      </c>
      <c r="B10" s="16"/>
      <c r="C10" s="16"/>
      <c r="D10" s="66"/>
      <c r="E10" s="18"/>
      <c r="F10" s="19"/>
      <c r="G10" s="20"/>
      <c r="H10" s="21"/>
      <c r="I10" s="21"/>
      <c r="J10" s="41"/>
      <c r="L10" s="42"/>
    </row>
    <row r="11" spans="1:12">
      <c r="A11" s="15">
        <f t="shared" si="0"/>
        <v>5</v>
      </c>
      <c r="B11" s="16"/>
      <c r="C11" s="16"/>
      <c r="D11" s="66"/>
      <c r="E11" s="18"/>
      <c r="F11" s="19"/>
      <c r="G11" s="20"/>
      <c r="H11" s="21"/>
      <c r="I11" s="21"/>
      <c r="J11" s="41"/>
      <c r="L11" s="42"/>
    </row>
    <row r="12" spans="1:12">
      <c r="A12" s="15">
        <f t="shared" si="0"/>
        <v>6</v>
      </c>
      <c r="B12" s="16"/>
      <c r="C12" s="16"/>
      <c r="D12" s="66"/>
      <c r="E12" s="18"/>
      <c r="F12" s="19"/>
      <c r="G12" s="20"/>
      <c r="H12" s="21"/>
      <c r="I12" s="21"/>
      <c r="J12" s="41"/>
      <c r="L12" s="42"/>
    </row>
    <row r="13" spans="1:12">
      <c r="A13" s="15">
        <f t="shared" si="0"/>
        <v>7</v>
      </c>
      <c r="B13" s="16"/>
      <c r="C13" s="16"/>
      <c r="D13" s="66"/>
      <c r="E13" s="18"/>
      <c r="F13" s="19"/>
      <c r="G13" s="20"/>
      <c r="H13" s="21"/>
      <c r="I13" s="21"/>
      <c r="J13" s="41"/>
      <c r="L13" s="42"/>
    </row>
    <row r="14" spans="1:12">
      <c r="A14" s="15">
        <f t="shared" si="0"/>
        <v>8</v>
      </c>
      <c r="B14" s="16"/>
      <c r="C14" s="16"/>
      <c r="D14" s="66"/>
      <c r="E14" s="18"/>
      <c r="F14" s="19"/>
      <c r="G14" s="20"/>
      <c r="H14" s="21"/>
      <c r="I14" s="21"/>
      <c r="J14" s="41"/>
      <c r="L14" s="42"/>
    </row>
    <row r="15" spans="1:12">
      <c r="A15" s="15">
        <f t="shared" si="0"/>
        <v>9</v>
      </c>
      <c r="B15" s="16"/>
      <c r="C15" s="16"/>
      <c r="D15" s="66"/>
      <c r="E15" s="18"/>
      <c r="F15" s="19"/>
      <c r="G15" s="20"/>
      <c r="H15" s="21"/>
      <c r="I15" s="21"/>
      <c r="J15" s="41"/>
      <c r="L15" s="42"/>
    </row>
    <row r="16" spans="1:12">
      <c r="A16" s="15">
        <f t="shared" si="0"/>
        <v>10</v>
      </c>
      <c r="B16" s="16"/>
      <c r="C16" s="16"/>
      <c r="D16" s="67"/>
      <c r="E16" s="18"/>
      <c r="F16" s="19"/>
      <c r="G16" s="20"/>
      <c r="H16" s="21"/>
      <c r="I16" s="21"/>
      <c r="J16" s="41"/>
      <c r="L16" s="42"/>
    </row>
    <row r="17" spans="1:12">
      <c r="A17" s="22"/>
      <c r="B17" s="23"/>
      <c r="C17" s="24"/>
      <c r="D17" s="67"/>
      <c r="E17" s="23"/>
      <c r="F17" s="19"/>
      <c r="G17" s="20"/>
      <c r="H17" s="21"/>
      <c r="I17" s="21"/>
      <c r="J17" s="41"/>
      <c r="L17" s="42"/>
    </row>
    <row r="18" spans="1:12">
      <c r="A18" s="26"/>
      <c r="B18" s="23"/>
      <c r="C18" s="24"/>
      <c r="D18" s="25"/>
      <c r="E18" s="23"/>
      <c r="F18" s="19"/>
      <c r="G18" s="20"/>
      <c r="H18" s="21"/>
      <c r="I18" s="21"/>
      <c r="J18" s="41"/>
      <c r="L18" s="42"/>
    </row>
    <row r="19" spans="1:13">
      <c r="A19" s="27"/>
      <c r="B19" s="28" t="s">
        <v>110</v>
      </c>
      <c r="C19" s="29"/>
      <c r="D19" s="29"/>
      <c r="E19" s="29"/>
      <c r="F19" s="30">
        <f>ROUND(SUM(F7:F18),2)</f>
        <v>0</v>
      </c>
      <c r="G19" s="31" t="e">
        <f>IF(#REF!="B",ROUND(SUM(G7:G18),2),"")</f>
        <v>#REF!</v>
      </c>
      <c r="H19" s="32" t="e">
        <f>IF(#REF!="B",ROUND(SUM(H7:H18),2),"")</f>
        <v>#REF!</v>
      </c>
      <c r="I19" s="43" t="e">
        <f>IF(#REF!="B",IF(F19=0,0,ROUND(H19/ABS(F19),4)),"")</f>
        <v>#REF!</v>
      </c>
      <c r="J19" s="44"/>
      <c r="L19" s="45"/>
      <c r="M19" s="46" t="str">
        <f>IF(F19-L19=0,"OK","F")</f>
        <v>OK</v>
      </c>
    </row>
    <row r="20" spans="1:10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1">
      <c r="A21" s="34" t="e">
        <f>"被评估企业填表人："&amp;#REF!</f>
        <v>#REF!</v>
      </c>
      <c r="B21" s="35"/>
      <c r="C21" s="35"/>
      <c r="D21" s="35"/>
      <c r="E21" s="35"/>
      <c r="F21" s="35"/>
      <c r="G21" s="33"/>
      <c r="H21" s="33"/>
      <c r="I21" s="33"/>
      <c r="J21" s="47" t="e">
        <f>IF(#REF!="B","评估人员:"&amp;#REF!,"")</f>
        <v>#REF!</v>
      </c>
      <c r="K21" s="48"/>
    </row>
    <row r="22" spans="1:10">
      <c r="A22" s="34" t="e">
        <f>"填表日期："&amp;#REF!</f>
        <v>#REF!</v>
      </c>
      <c r="B22" s="35"/>
      <c r="C22" s="35"/>
      <c r="D22" s="35"/>
      <c r="E22" s="35"/>
      <c r="F22" s="35"/>
      <c r="G22" s="33"/>
      <c r="H22" s="33"/>
      <c r="I22" s="33"/>
      <c r="J22" s="33"/>
    </row>
  </sheetData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  <colBreaks count="1" manualBreakCount="1">
    <brk id="10" max="1048575" man="1"/>
  </colBreaks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showGridLines="0" view="pageBreakPreview" zoomScaleNormal="100" workbookViewId="0">
      <pane xSplit="11" ySplit="6" topLeftCell="L8" activePane="bottomRight" state="frozen"/>
      <selection/>
      <selection pane="topRight"/>
      <selection pane="bottomLeft"/>
      <selection pane="bottomRight" activeCell="K21" sqref="K21"/>
    </sheetView>
  </sheetViews>
  <sheetFormatPr defaultColWidth="9" defaultRowHeight="14"/>
  <cols>
    <col min="1" max="1" width="6" customWidth="1"/>
    <col min="2" max="2" width="32.125" customWidth="1"/>
    <col min="3" max="4" width="10.625" customWidth="1"/>
    <col min="5" max="5" width="9.625" customWidth="1"/>
    <col min="6" max="6" width="7.625" customWidth="1"/>
    <col min="7" max="8" width="15.625" customWidth="1"/>
    <col min="9" max="9" width="12.375" customWidth="1"/>
    <col min="10" max="10" width="8.125" customWidth="1"/>
    <col min="12" max="12" width="2.375" customWidth="1"/>
    <col min="13" max="13" width="12.625" customWidth="1"/>
  </cols>
  <sheetData>
    <row r="1" ht="21" spans="1:11">
      <c r="A1" s="2" t="e">
        <f>目录!$C65</f>
        <v>#REF!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4" t="e">
        <f>封面!$D$13</f>
        <v>#REF!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5"/>
      <c r="B3" s="5"/>
      <c r="C3" s="5"/>
      <c r="D3" s="5"/>
      <c r="E3" s="5"/>
      <c r="F3" s="5"/>
      <c r="G3" s="5"/>
      <c r="H3" s="5"/>
      <c r="I3" s="5"/>
      <c r="J3" s="36"/>
      <c r="K3" s="36" t="e">
        <f>目录!$E65&amp;目录!$F65</f>
        <v>#REF!</v>
      </c>
    </row>
    <row r="4" spans="1:11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5"/>
      <c r="K4" s="36" t="s">
        <v>94</v>
      </c>
    </row>
    <row r="5" ht="15" spans="1:11">
      <c r="A5" s="6" t="s">
        <v>95</v>
      </c>
      <c r="B5" s="7"/>
      <c r="C5" s="7"/>
      <c r="D5" s="7"/>
      <c r="E5" s="7"/>
      <c r="F5" s="7"/>
      <c r="G5" s="7"/>
      <c r="H5" s="8" t="s">
        <v>96</v>
      </c>
      <c r="I5" s="9"/>
      <c r="J5" s="9"/>
      <c r="K5" s="37"/>
    </row>
    <row r="6" s="1" customFormat="1" ht="13" spans="1:14">
      <c r="A6" s="10" t="s">
        <v>112</v>
      </c>
      <c r="B6" s="11" t="s">
        <v>370</v>
      </c>
      <c r="C6" s="11" t="s">
        <v>127</v>
      </c>
      <c r="D6" s="11" t="s">
        <v>128</v>
      </c>
      <c r="E6" s="11" t="s">
        <v>129</v>
      </c>
      <c r="F6" s="11" t="s">
        <v>114</v>
      </c>
      <c r="G6" s="12" t="s">
        <v>99</v>
      </c>
      <c r="H6" s="13" t="s">
        <v>100</v>
      </c>
      <c r="I6" s="14" t="s">
        <v>101</v>
      </c>
      <c r="J6" s="14" t="s">
        <v>102</v>
      </c>
      <c r="K6" s="38" t="s">
        <v>115</v>
      </c>
      <c r="M6" s="39" t="s">
        <v>103</v>
      </c>
      <c r="N6" s="39" t="s">
        <v>104</v>
      </c>
    </row>
    <row r="7" spans="1:13">
      <c r="A7" s="15">
        <v>1</v>
      </c>
      <c r="B7" s="16"/>
      <c r="C7" s="50"/>
      <c r="D7" s="50"/>
      <c r="E7" s="66"/>
      <c r="F7" s="18" t="s">
        <v>117</v>
      </c>
      <c r="G7" s="19"/>
      <c r="H7" s="20"/>
      <c r="I7" s="21" t="e">
        <f>IF(#REF!="B",H7-G7,"")</f>
        <v>#REF!</v>
      </c>
      <c r="J7" s="40" t="e">
        <f>IF(#REF!="B",IF(G7=0,0,ROUND(I7/ABS(G7),4)),"")</f>
        <v>#REF!</v>
      </c>
      <c r="K7" s="41"/>
      <c r="M7" s="42"/>
    </row>
    <row r="8" spans="1:13">
      <c r="A8" s="15">
        <f>A7+1</f>
        <v>2</v>
      </c>
      <c r="B8" s="16"/>
      <c r="C8" s="50"/>
      <c r="D8" s="50"/>
      <c r="E8" s="66"/>
      <c r="F8" s="18"/>
      <c r="G8" s="19"/>
      <c r="H8" s="20"/>
      <c r="I8" s="21"/>
      <c r="J8" s="21"/>
      <c r="K8" s="41"/>
      <c r="M8" s="42"/>
    </row>
    <row r="9" spans="1:13">
      <c r="A9" s="15">
        <f t="shared" ref="A9:A16" si="0">A8+1</f>
        <v>3</v>
      </c>
      <c r="B9" s="16"/>
      <c r="C9" s="50"/>
      <c r="D9" s="50"/>
      <c r="E9" s="66"/>
      <c r="F9" s="18"/>
      <c r="G9" s="19"/>
      <c r="H9" s="20"/>
      <c r="I9" s="21"/>
      <c r="J9" s="21"/>
      <c r="K9" s="41"/>
      <c r="M9" s="42"/>
    </row>
    <row r="10" spans="1:13">
      <c r="A10" s="15">
        <f t="shared" si="0"/>
        <v>4</v>
      </c>
      <c r="B10" s="16"/>
      <c r="C10" s="50"/>
      <c r="D10" s="50"/>
      <c r="E10" s="66"/>
      <c r="F10" s="18"/>
      <c r="G10" s="19"/>
      <c r="H10" s="20"/>
      <c r="I10" s="21"/>
      <c r="J10" s="21"/>
      <c r="K10" s="41"/>
      <c r="M10" s="42"/>
    </row>
    <row r="11" spans="1:13">
      <c r="A11" s="15">
        <f t="shared" si="0"/>
        <v>5</v>
      </c>
      <c r="B11" s="16"/>
      <c r="C11" s="50"/>
      <c r="D11" s="50"/>
      <c r="E11" s="66"/>
      <c r="F11" s="18"/>
      <c r="G11" s="19"/>
      <c r="H11" s="20"/>
      <c r="I11" s="21"/>
      <c r="J11" s="21"/>
      <c r="K11" s="41"/>
      <c r="M11" s="42"/>
    </row>
    <row r="12" spans="1:13">
      <c r="A12" s="15">
        <f t="shared" si="0"/>
        <v>6</v>
      </c>
      <c r="B12" s="16"/>
      <c r="C12" s="50"/>
      <c r="D12" s="50"/>
      <c r="E12" s="66"/>
      <c r="F12" s="18"/>
      <c r="G12" s="19"/>
      <c r="H12" s="20"/>
      <c r="I12" s="21"/>
      <c r="J12" s="21"/>
      <c r="K12" s="41"/>
      <c r="M12" s="42"/>
    </row>
    <row r="13" spans="1:13">
      <c r="A13" s="15">
        <f t="shared" si="0"/>
        <v>7</v>
      </c>
      <c r="B13" s="16"/>
      <c r="C13" s="50"/>
      <c r="D13" s="50"/>
      <c r="E13" s="66"/>
      <c r="F13" s="18"/>
      <c r="G13" s="19"/>
      <c r="H13" s="20"/>
      <c r="I13" s="21"/>
      <c r="J13" s="21"/>
      <c r="K13" s="41"/>
      <c r="M13" s="42"/>
    </row>
    <row r="14" spans="1:13">
      <c r="A14" s="15">
        <f t="shared" si="0"/>
        <v>8</v>
      </c>
      <c r="B14" s="16"/>
      <c r="C14" s="50"/>
      <c r="D14" s="50"/>
      <c r="E14" s="66"/>
      <c r="F14" s="18"/>
      <c r="G14" s="19"/>
      <c r="H14" s="20"/>
      <c r="I14" s="21"/>
      <c r="J14" s="21"/>
      <c r="K14" s="41"/>
      <c r="M14" s="42"/>
    </row>
    <row r="15" spans="1:13">
      <c r="A15" s="15">
        <f t="shared" si="0"/>
        <v>9</v>
      </c>
      <c r="B15" s="16"/>
      <c r="C15" s="50"/>
      <c r="D15" s="50"/>
      <c r="E15" s="66"/>
      <c r="F15" s="18"/>
      <c r="G15" s="19"/>
      <c r="H15" s="20"/>
      <c r="I15" s="21"/>
      <c r="J15" s="21"/>
      <c r="K15" s="41"/>
      <c r="M15" s="42"/>
    </row>
    <row r="16" spans="1:13">
      <c r="A16" s="15">
        <f t="shared" si="0"/>
        <v>10</v>
      </c>
      <c r="B16" s="16"/>
      <c r="C16" s="50"/>
      <c r="D16" s="50"/>
      <c r="E16" s="66"/>
      <c r="F16" s="18"/>
      <c r="G16" s="19"/>
      <c r="H16" s="20"/>
      <c r="I16" s="21"/>
      <c r="J16" s="21"/>
      <c r="K16" s="41"/>
      <c r="M16" s="42"/>
    </row>
    <row r="17" spans="1:13">
      <c r="A17" s="22"/>
      <c r="B17" s="23"/>
      <c r="C17" s="23"/>
      <c r="D17" s="23"/>
      <c r="E17" s="67"/>
      <c r="F17" s="23"/>
      <c r="G17" s="19"/>
      <c r="H17" s="20"/>
      <c r="I17" s="21"/>
      <c r="J17" s="21"/>
      <c r="K17" s="41"/>
      <c r="M17" s="42"/>
    </row>
    <row r="18" spans="1:13">
      <c r="A18" s="26"/>
      <c r="B18" s="23"/>
      <c r="C18" s="23"/>
      <c r="D18" s="23"/>
      <c r="E18" s="67"/>
      <c r="F18" s="23"/>
      <c r="G18" s="19"/>
      <c r="H18" s="20"/>
      <c r="I18" s="21"/>
      <c r="J18" s="21"/>
      <c r="K18" s="41"/>
      <c r="M18" s="42"/>
    </row>
    <row r="19" spans="1:14">
      <c r="A19" s="27"/>
      <c r="B19" s="28" t="s">
        <v>110</v>
      </c>
      <c r="C19" s="29"/>
      <c r="D19" s="29"/>
      <c r="E19" s="29"/>
      <c r="F19" s="29"/>
      <c r="G19" s="30">
        <f>ROUND(SUM(G7:G18),2)</f>
        <v>0</v>
      </c>
      <c r="H19" s="31" t="e">
        <f>IF(#REF!="B",ROUND(SUM(H7:H18),2),"")</f>
        <v>#REF!</v>
      </c>
      <c r="I19" s="32" t="e">
        <f>IF(#REF!="B",ROUND(SUM(I7:I18),2),"")</f>
        <v>#REF!</v>
      </c>
      <c r="J19" s="43" t="e">
        <f>IF(#REF!="B",IF(G19=0,0,ROUND(I19/ABS(G19),4)),"")</f>
        <v>#REF!</v>
      </c>
      <c r="K19" s="44"/>
      <c r="M19" s="45"/>
      <c r="N19" s="46" t="str">
        <f>IF(G19-M19=0,"OK","F")</f>
        <v>OK</v>
      </c>
    </row>
    <row r="20" spans="1:11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</row>
    <row r="21" spans="1:12">
      <c r="A21" s="34" t="e">
        <f>"被评估企业填表人："&amp;#REF!</f>
        <v>#REF!</v>
      </c>
      <c r="B21" s="35"/>
      <c r="C21" s="35"/>
      <c r="D21" s="35"/>
      <c r="E21" s="35"/>
      <c r="F21" s="35"/>
      <c r="G21" s="35"/>
      <c r="H21" s="33"/>
      <c r="I21" s="33"/>
      <c r="J21" s="33"/>
      <c r="K21" s="47" t="e">
        <f>IF(#REF!="B","评估人员:"&amp;#REF!,"")</f>
        <v>#REF!</v>
      </c>
      <c r="L21" s="48"/>
    </row>
    <row r="22" spans="1:11">
      <c r="A22" s="34" t="e">
        <f>"填表日期："&amp;#REF!</f>
        <v>#REF!</v>
      </c>
      <c r="B22" s="35"/>
      <c r="C22" s="35"/>
      <c r="D22" s="35"/>
      <c r="E22" s="35"/>
      <c r="F22" s="35"/>
      <c r="G22" s="35"/>
      <c r="H22" s="33"/>
      <c r="I22" s="33"/>
      <c r="J22" s="33"/>
      <c r="K22" s="33"/>
    </row>
  </sheetData>
  <printOptions horizontalCentered="1"/>
  <pageMargins left="0.31496062992126" right="0.31496062992126" top="0.94488188976378" bottom="0.354330708661417" header="0.31496062992126" footer="0.31496062992126"/>
  <pageSetup paperSize="9" fitToHeight="0" orientation="landscape"/>
  <headerFooter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showGridLines="0" view="pageBreakPreview" zoomScaleNormal="100" workbookViewId="0">
      <pane xSplit="10" ySplit="6" topLeftCell="K7" activePane="bottomRight" state="frozen"/>
      <selection/>
      <selection pane="topRight"/>
      <selection pane="bottomLeft"/>
      <selection pane="bottomRight" activeCell="H26" sqref="H26"/>
    </sheetView>
  </sheetViews>
  <sheetFormatPr defaultColWidth="9" defaultRowHeight="14"/>
  <cols>
    <col min="1" max="1" width="6" customWidth="1"/>
    <col min="2" max="2" width="32.125" customWidth="1"/>
    <col min="3" max="3" width="10.625" customWidth="1"/>
    <col min="4" max="4" width="9.625" customWidth="1"/>
    <col min="5" max="5" width="7.625" customWidth="1"/>
    <col min="6" max="7" width="15.625" customWidth="1"/>
    <col min="8" max="8" width="12.375" customWidth="1"/>
    <col min="9" max="9" width="8.125" customWidth="1"/>
    <col min="11" max="11" width="2.375" customWidth="1"/>
    <col min="12" max="12" width="12.625" customWidth="1"/>
  </cols>
  <sheetData>
    <row r="1" ht="21" spans="1:10">
      <c r="A1" s="2" t="e">
        <f>目录!$C66</f>
        <v>#REF!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e">
        <f>封面!$D$13</f>
        <v>#REF!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e">
        <f>目录!$E66&amp;目录!$F66</f>
        <v>#REF!</v>
      </c>
    </row>
    <row r="4" spans="1:10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36" t="s">
        <v>94</v>
      </c>
    </row>
    <row r="5" ht="15" spans="1:10">
      <c r="A5" s="6" t="s">
        <v>95</v>
      </c>
      <c r="B5" s="7"/>
      <c r="C5" s="7"/>
      <c r="D5" s="7"/>
      <c r="E5" s="7"/>
      <c r="F5" s="7"/>
      <c r="G5" s="8" t="s">
        <v>96</v>
      </c>
      <c r="H5" s="9"/>
      <c r="I5" s="9"/>
      <c r="J5" s="37"/>
    </row>
    <row r="6" s="1" customFormat="1" ht="13" spans="1:13">
      <c r="A6" s="10" t="s">
        <v>112</v>
      </c>
      <c r="B6" s="11" t="s">
        <v>371</v>
      </c>
      <c r="C6" s="11" t="s">
        <v>372</v>
      </c>
      <c r="D6" s="11" t="s">
        <v>373</v>
      </c>
      <c r="E6" s="11" t="s">
        <v>114</v>
      </c>
      <c r="F6" s="12" t="s">
        <v>99</v>
      </c>
      <c r="G6" s="13" t="s">
        <v>100</v>
      </c>
      <c r="H6" s="14" t="s">
        <v>101</v>
      </c>
      <c r="I6" s="14" t="s">
        <v>102</v>
      </c>
      <c r="J6" s="38" t="s">
        <v>115</v>
      </c>
      <c r="L6" s="39" t="s">
        <v>103</v>
      </c>
      <c r="M6" s="39" t="s">
        <v>104</v>
      </c>
    </row>
    <row r="7" spans="1:12">
      <c r="A7" s="15">
        <v>1</v>
      </c>
      <c r="B7" s="16"/>
      <c r="C7" s="16"/>
      <c r="D7" s="66"/>
      <c r="E7" s="18" t="s">
        <v>117</v>
      </c>
      <c r="F7" s="19"/>
      <c r="G7" s="20"/>
      <c r="H7" s="21" t="e">
        <f>IF(#REF!="B",G7-F7,"")</f>
        <v>#REF!</v>
      </c>
      <c r="I7" s="40" t="e">
        <f>IF(#REF!="B",IF(F7=0,0,ROUND(H7/ABS(F7),4)),"")</f>
        <v>#REF!</v>
      </c>
      <c r="J7" s="41"/>
      <c r="L7" s="42"/>
    </row>
    <row r="8" spans="1:12">
      <c r="A8" s="15">
        <f>A7+1</f>
        <v>2</v>
      </c>
      <c r="B8" s="16"/>
      <c r="C8" s="16"/>
      <c r="D8" s="66"/>
      <c r="E8" s="18"/>
      <c r="F8" s="19"/>
      <c r="G8" s="20"/>
      <c r="H8" s="21"/>
      <c r="I8" s="21"/>
      <c r="J8" s="41"/>
      <c r="L8" s="42"/>
    </row>
    <row r="9" spans="1:12">
      <c r="A9" s="15">
        <f t="shared" ref="A9:A16" si="0">A8+1</f>
        <v>3</v>
      </c>
      <c r="B9" s="16"/>
      <c r="C9" s="16"/>
      <c r="D9" s="66"/>
      <c r="E9" s="18"/>
      <c r="F9" s="19"/>
      <c r="G9" s="20"/>
      <c r="H9" s="21"/>
      <c r="I9" s="21"/>
      <c r="J9" s="41"/>
      <c r="L9" s="42"/>
    </row>
    <row r="10" spans="1:12">
      <c r="A10" s="15">
        <f t="shared" si="0"/>
        <v>4</v>
      </c>
      <c r="B10" s="16"/>
      <c r="C10" s="16"/>
      <c r="D10" s="66"/>
      <c r="E10" s="18"/>
      <c r="F10" s="19"/>
      <c r="G10" s="20"/>
      <c r="H10" s="21"/>
      <c r="I10" s="21"/>
      <c r="J10" s="41"/>
      <c r="L10" s="42"/>
    </row>
    <row r="11" spans="1:12">
      <c r="A11" s="15">
        <f t="shared" si="0"/>
        <v>5</v>
      </c>
      <c r="B11" s="16"/>
      <c r="C11" s="16"/>
      <c r="D11" s="66"/>
      <c r="E11" s="18"/>
      <c r="F11" s="19"/>
      <c r="G11" s="20"/>
      <c r="H11" s="21"/>
      <c r="I11" s="21"/>
      <c r="J11" s="41"/>
      <c r="L11" s="42"/>
    </row>
    <row r="12" spans="1:12">
      <c r="A12" s="15">
        <f t="shared" si="0"/>
        <v>6</v>
      </c>
      <c r="B12" s="16"/>
      <c r="C12" s="16"/>
      <c r="D12" s="66"/>
      <c r="E12" s="18"/>
      <c r="F12" s="19"/>
      <c r="G12" s="20"/>
      <c r="H12" s="21"/>
      <c r="I12" s="21"/>
      <c r="J12" s="41"/>
      <c r="L12" s="42"/>
    </row>
    <row r="13" spans="1:12">
      <c r="A13" s="15">
        <f t="shared" si="0"/>
        <v>7</v>
      </c>
      <c r="B13" s="16"/>
      <c r="C13" s="16"/>
      <c r="D13" s="66"/>
      <c r="E13" s="18"/>
      <c r="F13" s="19"/>
      <c r="G13" s="20"/>
      <c r="H13" s="21"/>
      <c r="I13" s="21"/>
      <c r="J13" s="41"/>
      <c r="L13" s="42"/>
    </row>
    <row r="14" spans="1:12">
      <c r="A14" s="15">
        <f t="shared" si="0"/>
        <v>8</v>
      </c>
      <c r="B14" s="16"/>
      <c r="C14" s="16"/>
      <c r="D14" s="66"/>
      <c r="E14" s="18"/>
      <c r="F14" s="19"/>
      <c r="G14" s="20"/>
      <c r="H14" s="21"/>
      <c r="I14" s="21"/>
      <c r="J14" s="41"/>
      <c r="L14" s="42"/>
    </row>
    <row r="15" spans="1:12">
      <c r="A15" s="15">
        <f t="shared" si="0"/>
        <v>9</v>
      </c>
      <c r="B15" s="16"/>
      <c r="C15" s="16"/>
      <c r="D15" s="66"/>
      <c r="E15" s="18"/>
      <c r="F15" s="19"/>
      <c r="G15" s="20"/>
      <c r="H15" s="21"/>
      <c r="I15" s="21"/>
      <c r="J15" s="41"/>
      <c r="L15" s="42"/>
    </row>
    <row r="16" spans="1:12">
      <c r="A16" s="15">
        <f t="shared" si="0"/>
        <v>10</v>
      </c>
      <c r="B16" s="16"/>
      <c r="C16" s="16"/>
      <c r="D16" s="67"/>
      <c r="E16" s="18"/>
      <c r="F16" s="19"/>
      <c r="G16" s="20"/>
      <c r="H16" s="21"/>
      <c r="I16" s="21"/>
      <c r="J16" s="41"/>
      <c r="L16" s="42"/>
    </row>
    <row r="17" spans="1:12">
      <c r="A17" s="22"/>
      <c r="B17" s="23"/>
      <c r="C17" s="24"/>
      <c r="D17" s="67"/>
      <c r="E17" s="23"/>
      <c r="F17" s="19"/>
      <c r="G17" s="20"/>
      <c r="H17" s="21"/>
      <c r="I17" s="21"/>
      <c r="J17" s="41"/>
      <c r="L17" s="42"/>
    </row>
    <row r="18" spans="1:12">
      <c r="A18" s="26"/>
      <c r="B18" s="23"/>
      <c r="C18" s="24"/>
      <c r="D18" s="67"/>
      <c r="E18" s="23"/>
      <c r="F18" s="19"/>
      <c r="G18" s="20"/>
      <c r="H18" s="21"/>
      <c r="I18" s="21"/>
      <c r="J18" s="41"/>
      <c r="L18" s="42"/>
    </row>
    <row r="19" spans="1:13">
      <c r="A19" s="27"/>
      <c r="B19" s="28" t="s">
        <v>110</v>
      </c>
      <c r="C19" s="29"/>
      <c r="D19" s="29"/>
      <c r="E19" s="29"/>
      <c r="F19" s="30">
        <f>ROUND(SUM(F7:F18),2)</f>
        <v>0</v>
      </c>
      <c r="G19" s="31" t="e">
        <f>IF(#REF!="B",ROUND(SUM(G7:G18),2),"")</f>
        <v>#REF!</v>
      </c>
      <c r="H19" s="32" t="e">
        <f>IF(#REF!="B",ROUND(SUM(H7:H18),2),"")</f>
        <v>#REF!</v>
      </c>
      <c r="I19" s="43" t="e">
        <f>IF(#REF!="B",IF(F19=0,0,ROUND(H19/ABS(F19),4)),"")</f>
        <v>#REF!</v>
      </c>
      <c r="J19" s="44"/>
      <c r="L19" s="45"/>
      <c r="M19" s="46" t="str">
        <f>IF(F19-L19=0,"OK","F")</f>
        <v>OK</v>
      </c>
    </row>
    <row r="20" spans="1:10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1">
      <c r="A21" s="34" t="e">
        <f>"被评估企业填表人："&amp;#REF!</f>
        <v>#REF!</v>
      </c>
      <c r="B21" s="35"/>
      <c r="C21" s="35"/>
      <c r="D21" s="35"/>
      <c r="E21" s="35"/>
      <c r="F21" s="35"/>
      <c r="G21" s="33"/>
      <c r="H21" s="33"/>
      <c r="I21" s="33"/>
      <c r="J21" s="47" t="e">
        <f>IF(#REF!="B","评估人员:"&amp;#REF!,"")</f>
        <v>#REF!</v>
      </c>
      <c r="K21" s="48"/>
    </row>
    <row r="22" spans="1:10">
      <c r="A22" s="34" t="e">
        <f>"填表日期："&amp;#REF!</f>
        <v>#REF!</v>
      </c>
      <c r="B22" s="35"/>
      <c r="C22" s="35"/>
      <c r="D22" s="35"/>
      <c r="E22" s="35"/>
      <c r="F22" s="35"/>
      <c r="G22" s="33"/>
      <c r="H22" s="33"/>
      <c r="I22" s="33"/>
      <c r="J22" s="33"/>
    </row>
  </sheetData>
  <printOptions horizontalCentered="1"/>
  <pageMargins left="0.31496062992126" right="0.31496062992126" top="0.94488188976378" bottom="0.354330708661417" header="0.31496062992126" footer="0.31496062992126"/>
  <pageSetup paperSize="9" fitToHeight="0" orientation="landscape"/>
  <headerFooter/>
  <colBreaks count="1" manualBreakCount="1">
    <brk id="10" max="1048575" man="1"/>
  </colBreaks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showGridLines="0" view="pageBreakPreview" zoomScaleNormal="100" workbookViewId="0">
      <pane xSplit="10" ySplit="6" topLeftCell="K7" activePane="bottomRight" state="frozen"/>
      <selection/>
      <selection pane="topRight"/>
      <selection pane="bottomLeft"/>
      <selection pane="bottomRight" activeCell="J21" sqref="J21"/>
    </sheetView>
  </sheetViews>
  <sheetFormatPr defaultColWidth="9" defaultRowHeight="14"/>
  <cols>
    <col min="1" max="1" width="6" customWidth="1"/>
    <col min="2" max="2" width="32.125" customWidth="1"/>
    <col min="3" max="3" width="10.625" customWidth="1"/>
    <col min="4" max="4" width="9.625" customWidth="1"/>
    <col min="5" max="5" width="7.625" customWidth="1"/>
    <col min="6" max="7" width="15.625" customWidth="1"/>
    <col min="8" max="8" width="12.375" customWidth="1"/>
    <col min="9" max="9" width="8.125" customWidth="1"/>
    <col min="11" max="11" width="2.375" customWidth="1"/>
    <col min="12" max="12" width="12.625" customWidth="1"/>
  </cols>
  <sheetData>
    <row r="1" ht="21" spans="1:10">
      <c r="A1" s="2" t="e">
        <f>目录!$C67</f>
        <v>#REF!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e">
        <f>封面!$D$13</f>
        <v>#REF!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e">
        <f>目录!$E67&amp;目录!$F67</f>
        <v>#REF!</v>
      </c>
    </row>
    <row r="4" spans="1:10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36" t="s">
        <v>94</v>
      </c>
    </row>
    <row r="5" ht="15" spans="1:10">
      <c r="A5" s="6" t="s">
        <v>95</v>
      </c>
      <c r="B5" s="7"/>
      <c r="C5" s="7"/>
      <c r="D5" s="7"/>
      <c r="E5" s="7"/>
      <c r="F5" s="7"/>
      <c r="G5" s="8" t="s">
        <v>96</v>
      </c>
      <c r="H5" s="9"/>
      <c r="I5" s="9"/>
      <c r="J5" s="37"/>
    </row>
    <row r="6" s="1" customFormat="1" ht="13" spans="1:13">
      <c r="A6" s="10" t="s">
        <v>112</v>
      </c>
      <c r="B6" s="11" t="s">
        <v>371</v>
      </c>
      <c r="C6" s="11" t="s">
        <v>372</v>
      </c>
      <c r="D6" s="11" t="s">
        <v>373</v>
      </c>
      <c r="E6" s="11" t="s">
        <v>114</v>
      </c>
      <c r="F6" s="12" t="s">
        <v>99</v>
      </c>
      <c r="G6" s="13" t="s">
        <v>100</v>
      </c>
      <c r="H6" s="14" t="s">
        <v>101</v>
      </c>
      <c r="I6" s="14" t="s">
        <v>102</v>
      </c>
      <c r="J6" s="38" t="s">
        <v>115</v>
      </c>
      <c r="L6" s="39" t="s">
        <v>103</v>
      </c>
      <c r="M6" s="39" t="s">
        <v>104</v>
      </c>
    </row>
    <row r="7" spans="1:12">
      <c r="A7" s="15">
        <v>1</v>
      </c>
      <c r="B7" s="16"/>
      <c r="C7" s="16"/>
      <c r="D7" s="66"/>
      <c r="E7" s="18" t="s">
        <v>117</v>
      </c>
      <c r="F7" s="19"/>
      <c r="G7" s="20"/>
      <c r="H7" s="21" t="e">
        <f>IF(#REF!="B",G7-F7,"")</f>
        <v>#REF!</v>
      </c>
      <c r="I7" s="40" t="e">
        <f>IF(#REF!="B",IF(F7=0,0,ROUND(H7/ABS(F7),4)),"")</f>
        <v>#REF!</v>
      </c>
      <c r="J7" s="41"/>
      <c r="L7" s="42"/>
    </row>
    <row r="8" spans="1:12">
      <c r="A8" s="15">
        <f>A7+1</f>
        <v>2</v>
      </c>
      <c r="B8" s="16"/>
      <c r="C8" s="16"/>
      <c r="D8" s="66"/>
      <c r="E8" s="18"/>
      <c r="F8" s="19"/>
      <c r="G8" s="20"/>
      <c r="H8" s="21"/>
      <c r="I8" s="21"/>
      <c r="J8" s="41"/>
      <c r="L8" s="42"/>
    </row>
    <row r="9" spans="1:12">
      <c r="A9" s="15">
        <f t="shared" ref="A9:A16" si="0">A8+1</f>
        <v>3</v>
      </c>
      <c r="B9" s="16"/>
      <c r="C9" s="16"/>
      <c r="D9" s="66"/>
      <c r="E9" s="18"/>
      <c r="F9" s="19"/>
      <c r="G9" s="20"/>
      <c r="H9" s="21"/>
      <c r="I9" s="21"/>
      <c r="J9" s="41"/>
      <c r="L9" s="42"/>
    </row>
    <row r="10" spans="1:12">
      <c r="A10" s="15">
        <f t="shared" si="0"/>
        <v>4</v>
      </c>
      <c r="B10" s="16"/>
      <c r="C10" s="16"/>
      <c r="D10" s="66"/>
      <c r="E10" s="18"/>
      <c r="F10" s="19"/>
      <c r="G10" s="20"/>
      <c r="H10" s="21"/>
      <c r="I10" s="21"/>
      <c r="J10" s="41"/>
      <c r="L10" s="42"/>
    </row>
    <row r="11" spans="1:12">
      <c r="A11" s="15">
        <f t="shared" si="0"/>
        <v>5</v>
      </c>
      <c r="B11" s="16"/>
      <c r="C11" s="16"/>
      <c r="D11" s="66"/>
      <c r="E11" s="18"/>
      <c r="F11" s="19"/>
      <c r="G11" s="20"/>
      <c r="H11" s="21"/>
      <c r="I11" s="21"/>
      <c r="J11" s="41"/>
      <c r="L11" s="42"/>
    </row>
    <row r="12" spans="1:12">
      <c r="A12" s="15">
        <f t="shared" si="0"/>
        <v>6</v>
      </c>
      <c r="B12" s="16"/>
      <c r="C12" s="16"/>
      <c r="D12" s="66"/>
      <c r="E12" s="18"/>
      <c r="F12" s="19"/>
      <c r="G12" s="20"/>
      <c r="H12" s="21"/>
      <c r="I12" s="21"/>
      <c r="J12" s="41"/>
      <c r="L12" s="42"/>
    </row>
    <row r="13" spans="1:12">
      <c r="A13" s="15">
        <f t="shared" si="0"/>
        <v>7</v>
      </c>
      <c r="B13" s="16"/>
      <c r="C13" s="16"/>
      <c r="D13" s="66"/>
      <c r="E13" s="18"/>
      <c r="F13" s="19"/>
      <c r="G13" s="20"/>
      <c r="H13" s="21"/>
      <c r="I13" s="21"/>
      <c r="J13" s="41"/>
      <c r="L13" s="42"/>
    </row>
    <row r="14" spans="1:12">
      <c r="A14" s="15">
        <f t="shared" si="0"/>
        <v>8</v>
      </c>
      <c r="B14" s="16"/>
      <c r="C14" s="16"/>
      <c r="D14" s="66"/>
      <c r="E14" s="18"/>
      <c r="F14" s="19"/>
      <c r="G14" s="20"/>
      <c r="H14" s="21"/>
      <c r="I14" s="21"/>
      <c r="J14" s="41"/>
      <c r="L14" s="42"/>
    </row>
    <row r="15" spans="1:12">
      <c r="A15" s="15">
        <f t="shared" si="0"/>
        <v>9</v>
      </c>
      <c r="B15" s="16"/>
      <c r="C15" s="16"/>
      <c r="D15" s="66"/>
      <c r="E15" s="18"/>
      <c r="F15" s="19"/>
      <c r="G15" s="20"/>
      <c r="H15" s="21"/>
      <c r="I15" s="21"/>
      <c r="J15" s="41"/>
      <c r="L15" s="42"/>
    </row>
    <row r="16" spans="1:12">
      <c r="A16" s="15">
        <f t="shared" si="0"/>
        <v>10</v>
      </c>
      <c r="B16" s="16"/>
      <c r="C16" s="16"/>
      <c r="D16" s="67"/>
      <c r="E16" s="18"/>
      <c r="F16" s="19"/>
      <c r="G16" s="20"/>
      <c r="H16" s="21"/>
      <c r="I16" s="21"/>
      <c r="J16" s="41"/>
      <c r="L16" s="42"/>
    </row>
    <row r="17" spans="1:12">
      <c r="A17" s="22"/>
      <c r="B17" s="23"/>
      <c r="C17" s="24"/>
      <c r="D17" s="67"/>
      <c r="E17" s="23"/>
      <c r="F17" s="19"/>
      <c r="G17" s="20"/>
      <c r="H17" s="21"/>
      <c r="I17" s="21"/>
      <c r="J17" s="41"/>
      <c r="L17" s="42"/>
    </row>
    <row r="18" spans="1:12">
      <c r="A18" s="26"/>
      <c r="B18" s="23"/>
      <c r="C18" s="24"/>
      <c r="D18" s="67"/>
      <c r="E18" s="23"/>
      <c r="F18" s="19"/>
      <c r="G18" s="20"/>
      <c r="H18" s="21"/>
      <c r="I18" s="21"/>
      <c r="J18" s="41"/>
      <c r="L18" s="42"/>
    </row>
    <row r="19" spans="1:13">
      <c r="A19" s="27"/>
      <c r="B19" s="28" t="s">
        <v>110</v>
      </c>
      <c r="C19" s="29"/>
      <c r="D19" s="29"/>
      <c r="E19" s="29"/>
      <c r="F19" s="30">
        <f>ROUND(SUM(F7:F18),2)</f>
        <v>0</v>
      </c>
      <c r="G19" s="31" t="e">
        <f>IF(#REF!="B",ROUND(SUM(G7:G18),2),"")</f>
        <v>#REF!</v>
      </c>
      <c r="H19" s="32" t="e">
        <f>IF(#REF!="B",ROUND(SUM(H7:H18),2),"")</f>
        <v>#REF!</v>
      </c>
      <c r="I19" s="43" t="e">
        <f>IF(#REF!="B",IF(F19=0,0,ROUND(H19/ABS(F19),4)),"")</f>
        <v>#REF!</v>
      </c>
      <c r="J19" s="44"/>
      <c r="L19" s="45"/>
      <c r="M19" s="46" t="str">
        <f>IF(F19-L19=0,"OK","F")</f>
        <v>OK</v>
      </c>
    </row>
    <row r="20" spans="1:10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1">
      <c r="A21" s="34" t="e">
        <f>"被评估企业填表人："&amp;#REF!</f>
        <v>#REF!</v>
      </c>
      <c r="B21" s="35"/>
      <c r="C21" s="35"/>
      <c r="D21" s="35"/>
      <c r="E21" s="35"/>
      <c r="F21" s="35"/>
      <c r="G21" s="33"/>
      <c r="H21" s="33"/>
      <c r="I21" s="33"/>
      <c r="J21" s="47" t="e">
        <f>IF(#REF!="B","评估人员:"&amp;#REF!,"")</f>
        <v>#REF!</v>
      </c>
      <c r="K21" s="48"/>
    </row>
    <row r="22" spans="1:10">
      <c r="A22" s="34" t="e">
        <f>"填表日期："&amp;#REF!</f>
        <v>#REF!</v>
      </c>
      <c r="B22" s="35"/>
      <c r="C22" s="35"/>
      <c r="D22" s="35"/>
      <c r="E22" s="35"/>
      <c r="F22" s="35"/>
      <c r="G22" s="33"/>
      <c r="H22" s="33"/>
      <c r="I22" s="33"/>
      <c r="J22" s="33"/>
    </row>
  </sheetData>
  <printOptions horizontalCentered="1"/>
  <pageMargins left="0.31496062992126" right="0.31496062992126" top="0.94488188976378" bottom="0.354330708661417" header="0.31496062992126" footer="0.31496062992126"/>
  <pageSetup paperSize="9" fitToHeight="0" orientation="landscape"/>
  <headerFooter/>
  <colBreaks count="1" manualBreakCount="1">
    <brk id="10" max="1048575" man="1"/>
  </colBreaks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showGridLines="0" view="pageBreakPreview" zoomScaleNormal="100" workbookViewId="0">
      <pane xSplit="10" ySplit="6" topLeftCell="K7" activePane="bottomRight" state="frozen"/>
      <selection/>
      <selection pane="topRight"/>
      <selection pane="bottomLeft"/>
      <selection pane="bottomRight" activeCell="B13" sqref="B13"/>
    </sheetView>
  </sheetViews>
  <sheetFormatPr defaultColWidth="9" defaultRowHeight="14"/>
  <cols>
    <col min="1" max="1" width="6" customWidth="1"/>
    <col min="2" max="2" width="32.125" customWidth="1"/>
    <col min="3" max="3" width="10.625" customWidth="1"/>
    <col min="4" max="4" width="9.625" customWidth="1"/>
    <col min="5" max="5" width="7.625" customWidth="1"/>
    <col min="6" max="7" width="15.625" customWidth="1"/>
    <col min="8" max="8" width="12.375" customWidth="1"/>
    <col min="9" max="9" width="8.125" customWidth="1"/>
    <col min="11" max="11" width="2.375" customWidth="1"/>
    <col min="12" max="12" width="12.625" customWidth="1"/>
  </cols>
  <sheetData>
    <row r="1" ht="21" spans="1:10">
      <c r="A1" s="2" t="e">
        <f>目录!$C68</f>
        <v>#REF!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e">
        <f>封面!$D$13</f>
        <v>#REF!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e">
        <f>目录!$E68&amp;目录!$F68</f>
        <v>#REF!</v>
      </c>
    </row>
    <row r="4" spans="1:10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36" t="s">
        <v>94</v>
      </c>
    </row>
    <row r="5" ht="15" spans="1:10">
      <c r="A5" s="6" t="s">
        <v>95</v>
      </c>
      <c r="B5" s="7"/>
      <c r="C5" s="7"/>
      <c r="D5" s="7"/>
      <c r="E5" s="7"/>
      <c r="F5" s="7"/>
      <c r="G5" s="8" t="s">
        <v>96</v>
      </c>
      <c r="H5" s="9"/>
      <c r="I5" s="9"/>
      <c r="J5" s="37"/>
    </row>
    <row r="6" s="1" customFormat="1" ht="13" spans="1:13">
      <c r="A6" s="10" t="s">
        <v>112</v>
      </c>
      <c r="B6" s="11" t="s">
        <v>138</v>
      </c>
      <c r="C6" s="11" t="s">
        <v>157</v>
      </c>
      <c r="D6" s="11" t="s">
        <v>135</v>
      </c>
      <c r="E6" s="11" t="s">
        <v>114</v>
      </c>
      <c r="F6" s="12" t="s">
        <v>99</v>
      </c>
      <c r="G6" s="13" t="s">
        <v>100</v>
      </c>
      <c r="H6" s="14" t="s">
        <v>101</v>
      </c>
      <c r="I6" s="14" t="s">
        <v>102</v>
      </c>
      <c r="J6" s="38" t="s">
        <v>115</v>
      </c>
      <c r="L6" s="39" t="s">
        <v>103</v>
      </c>
      <c r="M6" s="39" t="s">
        <v>104</v>
      </c>
    </row>
    <row r="7" spans="1:12">
      <c r="A7" s="15">
        <v>1</v>
      </c>
      <c r="B7" s="16"/>
      <c r="C7" s="16"/>
      <c r="D7" s="66"/>
      <c r="E7" s="18"/>
      <c r="F7" s="19"/>
      <c r="G7" s="20"/>
      <c r="H7" s="21" t="e">
        <f>IF(#REF!="B",G7-F7,"")</f>
        <v>#REF!</v>
      </c>
      <c r="I7" s="40" t="e">
        <f>IF(#REF!="B",IF(F7=0,0,ROUND(H7/ABS(F7),4)),"")</f>
        <v>#REF!</v>
      </c>
      <c r="J7" s="41"/>
      <c r="L7" s="42"/>
    </row>
    <row r="8" spans="1:12">
      <c r="A8" s="15">
        <f>A7+1</f>
        <v>2</v>
      </c>
      <c r="B8" s="16"/>
      <c r="C8" s="16"/>
      <c r="D8" s="66"/>
      <c r="E8" s="18"/>
      <c r="F8" s="19"/>
      <c r="G8" s="20"/>
      <c r="H8" s="21"/>
      <c r="I8" s="21"/>
      <c r="J8" s="41"/>
      <c r="L8" s="42"/>
    </row>
    <row r="9" spans="1:12">
      <c r="A9" s="15">
        <f t="shared" ref="A9:A16" si="0">A8+1</f>
        <v>3</v>
      </c>
      <c r="B9" s="16"/>
      <c r="C9" s="16"/>
      <c r="D9" s="66"/>
      <c r="E9" s="18"/>
      <c r="F9" s="19"/>
      <c r="G9" s="20"/>
      <c r="H9" s="21"/>
      <c r="I9" s="21"/>
      <c r="J9" s="41"/>
      <c r="L9" s="42"/>
    </row>
    <row r="10" spans="1:12">
      <c r="A10" s="15">
        <f t="shared" si="0"/>
        <v>4</v>
      </c>
      <c r="B10" s="16"/>
      <c r="C10" s="16"/>
      <c r="D10" s="66"/>
      <c r="E10" s="18"/>
      <c r="F10" s="19"/>
      <c r="G10" s="20"/>
      <c r="H10" s="21"/>
      <c r="I10" s="21"/>
      <c r="J10" s="41"/>
      <c r="L10" s="42"/>
    </row>
    <row r="11" spans="1:12">
      <c r="A11" s="15">
        <f t="shared" si="0"/>
        <v>5</v>
      </c>
      <c r="B11" s="16"/>
      <c r="C11" s="16"/>
      <c r="D11" s="66"/>
      <c r="E11" s="18"/>
      <c r="F11" s="19"/>
      <c r="G11" s="20"/>
      <c r="H11" s="21"/>
      <c r="I11" s="21"/>
      <c r="J11" s="41"/>
      <c r="L11" s="42"/>
    </row>
    <row r="12" spans="1:12">
      <c r="A12" s="15">
        <f t="shared" si="0"/>
        <v>6</v>
      </c>
      <c r="B12" s="16"/>
      <c r="C12" s="16"/>
      <c r="D12" s="66"/>
      <c r="E12" s="18"/>
      <c r="F12" s="19"/>
      <c r="G12" s="20"/>
      <c r="H12" s="21"/>
      <c r="I12" s="21"/>
      <c r="J12" s="41"/>
      <c r="L12" s="42"/>
    </row>
    <row r="13" spans="1:12">
      <c r="A13" s="15">
        <f t="shared" si="0"/>
        <v>7</v>
      </c>
      <c r="B13" s="16"/>
      <c r="C13" s="16"/>
      <c r="D13" s="66"/>
      <c r="E13" s="18"/>
      <c r="F13" s="19"/>
      <c r="G13" s="20"/>
      <c r="H13" s="21"/>
      <c r="I13" s="21"/>
      <c r="J13" s="41"/>
      <c r="L13" s="42"/>
    </row>
    <row r="14" spans="1:12">
      <c r="A14" s="15">
        <f t="shared" si="0"/>
        <v>8</v>
      </c>
      <c r="B14" s="16"/>
      <c r="C14" s="16"/>
      <c r="D14" s="66"/>
      <c r="E14" s="18"/>
      <c r="F14" s="19"/>
      <c r="G14" s="20"/>
      <c r="H14" s="21"/>
      <c r="I14" s="21"/>
      <c r="J14" s="41"/>
      <c r="L14" s="42"/>
    </row>
    <row r="15" spans="1:12">
      <c r="A15" s="15">
        <f t="shared" si="0"/>
        <v>9</v>
      </c>
      <c r="B15" s="16"/>
      <c r="C15" s="16"/>
      <c r="D15" s="66"/>
      <c r="E15" s="18"/>
      <c r="F15" s="19"/>
      <c r="G15" s="20"/>
      <c r="H15" s="21"/>
      <c r="I15" s="21"/>
      <c r="J15" s="41"/>
      <c r="L15" s="42"/>
    </row>
    <row r="16" spans="1:12">
      <c r="A16" s="15">
        <f t="shared" si="0"/>
        <v>10</v>
      </c>
      <c r="B16" s="16"/>
      <c r="C16" s="16"/>
      <c r="D16" s="67"/>
      <c r="E16" s="18"/>
      <c r="F16" s="19"/>
      <c r="G16" s="20"/>
      <c r="H16" s="21"/>
      <c r="I16" s="21"/>
      <c r="J16" s="41"/>
      <c r="L16" s="42"/>
    </row>
    <row r="17" spans="1:12">
      <c r="A17" s="22"/>
      <c r="B17" s="23"/>
      <c r="C17" s="24"/>
      <c r="D17" s="67"/>
      <c r="E17" s="23"/>
      <c r="F17" s="19"/>
      <c r="G17" s="20"/>
      <c r="H17" s="21"/>
      <c r="I17" s="21"/>
      <c r="J17" s="41"/>
      <c r="L17" s="42"/>
    </row>
    <row r="18" spans="1:12">
      <c r="A18" s="26"/>
      <c r="B18" s="23"/>
      <c r="C18" s="24"/>
      <c r="D18" s="67"/>
      <c r="E18" s="23"/>
      <c r="F18" s="19"/>
      <c r="G18" s="20"/>
      <c r="H18" s="21"/>
      <c r="I18" s="21"/>
      <c r="J18" s="41"/>
      <c r="L18" s="42"/>
    </row>
    <row r="19" spans="1:13">
      <c r="A19" s="27"/>
      <c r="B19" s="28" t="s">
        <v>110</v>
      </c>
      <c r="C19" s="29"/>
      <c r="D19" s="29"/>
      <c r="E19" s="29"/>
      <c r="F19" s="30">
        <f>ROUND(SUM(F7:F18),2)</f>
        <v>0</v>
      </c>
      <c r="G19" s="31" t="e">
        <f>IF(#REF!="B",ROUND(SUM(G7:G18),2),"")</f>
        <v>#REF!</v>
      </c>
      <c r="H19" s="32" t="e">
        <f>IF(#REF!="B",ROUND(SUM(H7:H18),2),"")</f>
        <v>#REF!</v>
      </c>
      <c r="I19" s="43" t="e">
        <f>IF(#REF!="B",IF(F19=0,0,ROUND(H19/ABS(F19),4)),"")</f>
        <v>#REF!</v>
      </c>
      <c r="J19" s="44"/>
      <c r="L19" s="45"/>
      <c r="M19" s="46" t="str">
        <f>IF(F19-L19=0,"OK","F")</f>
        <v>OK</v>
      </c>
    </row>
    <row r="20" spans="1:10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1">
      <c r="A21" s="34" t="e">
        <f>"被评估企业填表人："&amp;#REF!</f>
        <v>#REF!</v>
      </c>
      <c r="B21" s="35"/>
      <c r="C21" s="35"/>
      <c r="D21" s="35"/>
      <c r="E21" s="35"/>
      <c r="F21" s="35"/>
      <c r="G21" s="33"/>
      <c r="H21" s="33"/>
      <c r="I21" s="33"/>
      <c r="J21" s="47" t="e">
        <f>IF(#REF!="B","评估人员:"&amp;#REF!,"")</f>
        <v>#REF!</v>
      </c>
      <c r="K21" s="48"/>
    </row>
    <row r="22" spans="1:10">
      <c r="A22" s="34" t="e">
        <f>"填表日期："&amp;#REF!</f>
        <v>#REF!</v>
      </c>
      <c r="B22" s="35"/>
      <c r="C22" s="35"/>
      <c r="D22" s="35"/>
      <c r="E22" s="35"/>
      <c r="F22" s="35"/>
      <c r="G22" s="33"/>
      <c r="H22" s="33"/>
      <c r="I22" s="33"/>
      <c r="J22" s="33"/>
    </row>
  </sheetData>
  <printOptions horizontalCentered="1"/>
  <pageMargins left="0.31496062992126" right="0.31496062992126" top="0.94488188976378" bottom="0.354330708661417" header="0.31496062992126" footer="0.31496062992126"/>
  <pageSetup paperSize="9" fitToHeight="0" orientation="landscape"/>
  <headerFooter/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showGridLines="0" view="pageBreakPreview" zoomScaleNormal="100" workbookViewId="0">
      <pane xSplit="10" ySplit="6" topLeftCell="K7" activePane="bottomRight" state="frozen"/>
      <selection/>
      <selection pane="topRight"/>
      <selection pane="bottomLeft"/>
      <selection pane="bottomRight" activeCell="J21" sqref="J21"/>
    </sheetView>
  </sheetViews>
  <sheetFormatPr defaultColWidth="9" defaultRowHeight="14"/>
  <cols>
    <col min="1" max="1" width="6" customWidth="1"/>
    <col min="2" max="2" width="32.125" customWidth="1"/>
    <col min="3" max="3" width="10.625" customWidth="1"/>
    <col min="4" max="4" width="9.625" customWidth="1"/>
    <col min="5" max="5" width="7.625" customWidth="1"/>
    <col min="6" max="7" width="15.625" customWidth="1"/>
    <col min="8" max="8" width="12.375" customWidth="1"/>
    <col min="9" max="9" width="8.125" customWidth="1"/>
    <col min="11" max="11" width="2.375" customWidth="1"/>
    <col min="12" max="12" width="12.625" customWidth="1"/>
  </cols>
  <sheetData>
    <row r="1" ht="21" spans="1:10">
      <c r="A1" s="2" t="e">
        <f>目录!$C69</f>
        <v>#REF!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e">
        <f>封面!$D$13</f>
        <v>#REF!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e">
        <f>目录!$E69&amp;目录!$F69</f>
        <v>#REF!</v>
      </c>
    </row>
    <row r="4" spans="1:10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36" t="s">
        <v>94</v>
      </c>
    </row>
    <row r="5" ht="15" spans="1:10">
      <c r="A5" s="6" t="s">
        <v>95</v>
      </c>
      <c r="B5" s="7"/>
      <c r="C5" s="7"/>
      <c r="D5" s="7"/>
      <c r="E5" s="7"/>
      <c r="F5" s="7"/>
      <c r="G5" s="8" t="s">
        <v>96</v>
      </c>
      <c r="H5" s="9"/>
      <c r="I5" s="9"/>
      <c r="J5" s="37"/>
    </row>
    <row r="6" s="1" customFormat="1" ht="13" spans="1:13">
      <c r="A6" s="10" t="s">
        <v>112</v>
      </c>
      <c r="B6" s="11" t="s">
        <v>374</v>
      </c>
      <c r="C6" s="11" t="s">
        <v>375</v>
      </c>
      <c r="D6" s="11" t="s">
        <v>376</v>
      </c>
      <c r="E6" s="11" t="s">
        <v>114</v>
      </c>
      <c r="F6" s="12" t="s">
        <v>99</v>
      </c>
      <c r="G6" s="13" t="s">
        <v>100</v>
      </c>
      <c r="H6" s="14" t="s">
        <v>101</v>
      </c>
      <c r="I6" s="14" t="s">
        <v>102</v>
      </c>
      <c r="J6" s="38" t="s">
        <v>115</v>
      </c>
      <c r="L6" s="39" t="s">
        <v>103</v>
      </c>
      <c r="M6" s="39" t="s">
        <v>104</v>
      </c>
    </row>
    <row r="7" spans="1:12">
      <c r="A7" s="15">
        <v>1</v>
      </c>
      <c r="B7" s="16"/>
      <c r="C7" s="16"/>
      <c r="D7" s="66"/>
      <c r="E7" s="18"/>
      <c r="F7" s="19"/>
      <c r="G7" s="20"/>
      <c r="H7" s="21" t="e">
        <f>IF(#REF!="B",G7-F7,"")</f>
        <v>#REF!</v>
      </c>
      <c r="I7" s="40" t="e">
        <f>IF(#REF!="B",IF(F7=0,0,ROUND(H7/ABS(F7),4)),"")</f>
        <v>#REF!</v>
      </c>
      <c r="J7" s="41"/>
      <c r="L7" s="42"/>
    </row>
    <row r="8" spans="1:12">
      <c r="A8" s="15">
        <f>A7+1</f>
        <v>2</v>
      </c>
      <c r="B8" s="16"/>
      <c r="C8" s="16"/>
      <c r="D8" s="66"/>
      <c r="E8" s="18"/>
      <c r="F8" s="19"/>
      <c r="G8" s="20"/>
      <c r="H8" s="21"/>
      <c r="I8" s="21"/>
      <c r="J8" s="41"/>
      <c r="L8" s="42"/>
    </row>
    <row r="9" spans="1:12">
      <c r="A9" s="15">
        <f t="shared" ref="A9:A16" si="0">A8+1</f>
        <v>3</v>
      </c>
      <c r="B9" s="16"/>
      <c r="C9" s="16"/>
      <c r="D9" s="66"/>
      <c r="E9" s="18"/>
      <c r="F9" s="19"/>
      <c r="G9" s="20"/>
      <c r="H9" s="21"/>
      <c r="I9" s="21"/>
      <c r="J9" s="41"/>
      <c r="L9" s="42"/>
    </row>
    <row r="10" spans="1:12">
      <c r="A10" s="15">
        <f t="shared" si="0"/>
        <v>4</v>
      </c>
      <c r="B10" s="16"/>
      <c r="C10" s="16"/>
      <c r="D10" s="66"/>
      <c r="E10" s="18"/>
      <c r="F10" s="19"/>
      <c r="G10" s="20"/>
      <c r="H10" s="21"/>
      <c r="I10" s="21"/>
      <c r="J10" s="41"/>
      <c r="L10" s="42"/>
    </row>
    <row r="11" spans="1:12">
      <c r="A11" s="15">
        <f t="shared" si="0"/>
        <v>5</v>
      </c>
      <c r="B11" s="16"/>
      <c r="C11" s="16"/>
      <c r="D11" s="66"/>
      <c r="E11" s="18"/>
      <c r="F11" s="19"/>
      <c r="G11" s="20"/>
      <c r="H11" s="21"/>
      <c r="I11" s="21"/>
      <c r="J11" s="41"/>
      <c r="L11" s="42"/>
    </row>
    <row r="12" spans="1:12">
      <c r="A12" s="15">
        <f t="shared" si="0"/>
        <v>6</v>
      </c>
      <c r="B12" s="16"/>
      <c r="C12" s="16"/>
      <c r="D12" s="66"/>
      <c r="E12" s="18"/>
      <c r="F12" s="19"/>
      <c r="G12" s="20"/>
      <c r="H12" s="21"/>
      <c r="I12" s="21"/>
      <c r="J12" s="41"/>
      <c r="L12" s="42"/>
    </row>
    <row r="13" spans="1:12">
      <c r="A13" s="15">
        <f t="shared" si="0"/>
        <v>7</v>
      </c>
      <c r="B13" s="16"/>
      <c r="C13" s="16"/>
      <c r="D13" s="66"/>
      <c r="E13" s="18"/>
      <c r="F13" s="19"/>
      <c r="G13" s="20"/>
      <c r="H13" s="21"/>
      <c r="I13" s="21"/>
      <c r="J13" s="41"/>
      <c r="L13" s="42"/>
    </row>
    <row r="14" spans="1:12">
      <c r="A14" s="15">
        <f t="shared" si="0"/>
        <v>8</v>
      </c>
      <c r="B14" s="16"/>
      <c r="C14" s="16"/>
      <c r="D14" s="66"/>
      <c r="E14" s="18"/>
      <c r="F14" s="19"/>
      <c r="G14" s="20"/>
      <c r="H14" s="21"/>
      <c r="I14" s="21"/>
      <c r="J14" s="41"/>
      <c r="L14" s="42"/>
    </row>
    <row r="15" spans="1:12">
      <c r="A15" s="15">
        <f t="shared" si="0"/>
        <v>9</v>
      </c>
      <c r="B15" s="16"/>
      <c r="C15" s="16"/>
      <c r="D15" s="66"/>
      <c r="E15" s="18"/>
      <c r="F15" s="19"/>
      <c r="G15" s="20"/>
      <c r="H15" s="21"/>
      <c r="I15" s="21"/>
      <c r="J15" s="41"/>
      <c r="L15" s="42"/>
    </row>
    <row r="16" spans="1:12">
      <c r="A16" s="15">
        <f t="shared" si="0"/>
        <v>10</v>
      </c>
      <c r="B16" s="16"/>
      <c r="C16" s="16"/>
      <c r="D16" s="67"/>
      <c r="E16" s="18"/>
      <c r="F16" s="19"/>
      <c r="G16" s="20"/>
      <c r="H16" s="21"/>
      <c r="I16" s="21"/>
      <c r="J16" s="41"/>
      <c r="L16" s="42"/>
    </row>
    <row r="17" spans="1:12">
      <c r="A17" s="22"/>
      <c r="B17" s="23"/>
      <c r="C17" s="24"/>
      <c r="D17" s="67"/>
      <c r="E17" s="23"/>
      <c r="F17" s="19"/>
      <c r="G17" s="20"/>
      <c r="H17" s="21"/>
      <c r="I17" s="21"/>
      <c r="J17" s="41"/>
      <c r="L17" s="42"/>
    </row>
    <row r="18" spans="1:12">
      <c r="A18" s="26"/>
      <c r="B18" s="23"/>
      <c r="C18" s="24"/>
      <c r="D18" s="67"/>
      <c r="E18" s="23"/>
      <c r="F18" s="19"/>
      <c r="G18" s="20"/>
      <c r="H18" s="21"/>
      <c r="I18" s="21"/>
      <c r="J18" s="41"/>
      <c r="L18" s="42"/>
    </row>
    <row r="19" spans="1:13">
      <c r="A19" s="27"/>
      <c r="B19" s="28" t="s">
        <v>110</v>
      </c>
      <c r="C19" s="29"/>
      <c r="D19" s="29"/>
      <c r="E19" s="29"/>
      <c r="F19" s="30">
        <f>ROUND(SUM(F7:F18),2)</f>
        <v>0</v>
      </c>
      <c r="G19" s="31" t="e">
        <f>IF(#REF!="B",ROUND(SUM(G7:G18),2),"")</f>
        <v>#REF!</v>
      </c>
      <c r="H19" s="32" t="e">
        <f>IF(#REF!="B",ROUND(SUM(H7:H18),2),"")</f>
        <v>#REF!</v>
      </c>
      <c r="I19" s="43" t="e">
        <f>IF(#REF!="B",IF(F19=0,0,ROUND(H19/ABS(F19),4)),"")</f>
        <v>#REF!</v>
      </c>
      <c r="J19" s="44"/>
      <c r="L19" s="45"/>
      <c r="M19" s="46" t="str">
        <f>IF(F19-L19=0,"OK","F")</f>
        <v>OK</v>
      </c>
    </row>
    <row r="20" spans="1:10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1">
      <c r="A21" s="34" t="e">
        <f>"被评估企业填表人："&amp;#REF!</f>
        <v>#REF!</v>
      </c>
      <c r="B21" s="35"/>
      <c r="C21" s="35"/>
      <c r="D21" s="35"/>
      <c r="E21" s="35"/>
      <c r="F21" s="35"/>
      <c r="G21" s="33"/>
      <c r="H21" s="33"/>
      <c r="I21" s="33"/>
      <c r="J21" s="47" t="e">
        <f>IF(#REF!="B","评估人员:"&amp;#REF!,"")</f>
        <v>#REF!</v>
      </c>
      <c r="K21" s="48"/>
    </row>
    <row r="22" spans="1:10">
      <c r="A22" s="34" t="e">
        <f>"填表日期："&amp;#REF!</f>
        <v>#REF!</v>
      </c>
      <c r="B22" s="35"/>
      <c r="C22" s="35"/>
      <c r="D22" s="35"/>
      <c r="E22" s="35"/>
      <c r="F22" s="35"/>
      <c r="G22" s="33"/>
      <c r="H22" s="33"/>
      <c r="I22" s="33"/>
      <c r="J22" s="33"/>
    </row>
  </sheetData>
  <printOptions horizontalCentered="1"/>
  <pageMargins left="0.31496062992126" right="0.31496062992126" top="0.94488188976378" bottom="0.354330708661417" header="0.31496062992126" footer="0.31496062992126"/>
  <pageSetup paperSize="9" fitToHeight="0" orientation="landscape"/>
  <headerFooter/>
</worksheet>
</file>

<file path=xl/worksheets/sheet6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showGridLines="0" view="pageBreakPreview" zoomScaleNormal="100" workbookViewId="0">
      <pane xSplit="10" ySplit="6" topLeftCell="K7" activePane="bottomRight" state="frozen"/>
      <selection/>
      <selection pane="topRight"/>
      <selection pane="bottomLeft"/>
      <selection pane="bottomRight" activeCell="C13" sqref="C13"/>
    </sheetView>
  </sheetViews>
  <sheetFormatPr defaultColWidth="9" defaultRowHeight="14"/>
  <cols>
    <col min="1" max="1" width="6" customWidth="1"/>
    <col min="2" max="2" width="32.125" customWidth="1"/>
    <col min="3" max="3" width="10.625" customWidth="1"/>
    <col min="4" max="4" width="9.625" customWidth="1"/>
    <col min="5" max="5" width="7.625" customWidth="1"/>
    <col min="6" max="7" width="15.625" customWidth="1"/>
    <col min="8" max="8" width="12.375" customWidth="1"/>
    <col min="9" max="9" width="8.125" customWidth="1"/>
    <col min="11" max="11" width="2.375" customWidth="1"/>
    <col min="12" max="12" width="12.625" customWidth="1"/>
  </cols>
  <sheetData>
    <row r="1" ht="21" spans="1:10">
      <c r="A1" s="2" t="e">
        <f>目录!$C70</f>
        <v>#REF!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e">
        <f>封面!$D$13</f>
        <v>#REF!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e">
        <f>目录!$E70&amp;目录!$F70</f>
        <v>#REF!</v>
      </c>
    </row>
    <row r="4" spans="1:10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36" t="s">
        <v>94</v>
      </c>
    </row>
    <row r="5" ht="15" spans="1:10">
      <c r="A5" s="6" t="s">
        <v>95</v>
      </c>
      <c r="B5" s="7"/>
      <c r="C5" s="7"/>
      <c r="D5" s="7"/>
      <c r="E5" s="7"/>
      <c r="F5" s="7"/>
      <c r="G5" s="8" t="s">
        <v>96</v>
      </c>
      <c r="H5" s="9"/>
      <c r="I5" s="9"/>
      <c r="J5" s="37"/>
    </row>
    <row r="6" s="1" customFormat="1" ht="13" spans="1:13">
      <c r="A6" s="10" t="s">
        <v>112</v>
      </c>
      <c r="B6" s="11" t="s">
        <v>377</v>
      </c>
      <c r="C6" s="11" t="s">
        <v>378</v>
      </c>
      <c r="D6" s="11" t="s">
        <v>379</v>
      </c>
      <c r="E6" s="11" t="s">
        <v>114</v>
      </c>
      <c r="F6" s="12" t="s">
        <v>99</v>
      </c>
      <c r="G6" s="13" t="s">
        <v>100</v>
      </c>
      <c r="H6" s="14" t="s">
        <v>101</v>
      </c>
      <c r="I6" s="14" t="s">
        <v>102</v>
      </c>
      <c r="J6" s="38" t="s">
        <v>115</v>
      </c>
      <c r="L6" s="39" t="s">
        <v>103</v>
      </c>
      <c r="M6" s="39" t="s">
        <v>104</v>
      </c>
    </row>
    <row r="7" spans="1:12">
      <c r="A7" s="15">
        <v>1</v>
      </c>
      <c r="B7" s="16"/>
      <c r="C7" s="16"/>
      <c r="D7" s="66"/>
      <c r="E7" s="18"/>
      <c r="F7" s="19"/>
      <c r="G7" s="20"/>
      <c r="H7" s="21" t="e">
        <f>IF(#REF!="B",G7-F7,"")</f>
        <v>#REF!</v>
      </c>
      <c r="I7" s="40" t="e">
        <f>IF(#REF!="B",IF(F7=0,0,ROUND(H7/ABS(F7),4)),"")</f>
        <v>#REF!</v>
      </c>
      <c r="J7" s="41"/>
      <c r="L7" s="42"/>
    </row>
    <row r="8" spans="1:12">
      <c r="A8" s="15">
        <f>A7+1</f>
        <v>2</v>
      </c>
      <c r="B8" s="16"/>
      <c r="C8" s="16"/>
      <c r="D8" s="66"/>
      <c r="E8" s="18"/>
      <c r="F8" s="19"/>
      <c r="G8" s="20"/>
      <c r="H8" s="21"/>
      <c r="I8" s="21"/>
      <c r="J8" s="41"/>
      <c r="L8" s="42"/>
    </row>
    <row r="9" spans="1:12">
      <c r="A9" s="15">
        <f t="shared" ref="A9:A16" si="0">A8+1</f>
        <v>3</v>
      </c>
      <c r="B9" s="16"/>
      <c r="C9" s="16"/>
      <c r="D9" s="66"/>
      <c r="E9" s="18"/>
      <c r="F9" s="19"/>
      <c r="G9" s="20"/>
      <c r="H9" s="21"/>
      <c r="I9" s="21"/>
      <c r="J9" s="41"/>
      <c r="L9" s="42"/>
    </row>
    <row r="10" spans="1:12">
      <c r="A10" s="15">
        <f t="shared" si="0"/>
        <v>4</v>
      </c>
      <c r="B10" s="16"/>
      <c r="C10" s="16"/>
      <c r="D10" s="66"/>
      <c r="E10" s="18"/>
      <c r="F10" s="19"/>
      <c r="G10" s="20"/>
      <c r="H10" s="21"/>
      <c r="I10" s="21"/>
      <c r="J10" s="41"/>
      <c r="L10" s="42"/>
    </row>
    <row r="11" spans="1:12">
      <c r="A11" s="15">
        <f t="shared" si="0"/>
        <v>5</v>
      </c>
      <c r="B11" s="16"/>
      <c r="C11" s="16"/>
      <c r="D11" s="66"/>
      <c r="E11" s="18"/>
      <c r="F11" s="19"/>
      <c r="G11" s="20"/>
      <c r="H11" s="21"/>
      <c r="I11" s="21"/>
      <c r="J11" s="41"/>
      <c r="L11" s="42"/>
    </row>
    <row r="12" spans="1:12">
      <c r="A12" s="15">
        <f t="shared" si="0"/>
        <v>6</v>
      </c>
      <c r="B12" s="16"/>
      <c r="C12" s="16"/>
      <c r="D12" s="66"/>
      <c r="E12" s="18"/>
      <c r="F12" s="19"/>
      <c r="G12" s="20"/>
      <c r="H12" s="21"/>
      <c r="I12" s="21"/>
      <c r="J12" s="41"/>
      <c r="L12" s="42"/>
    </row>
    <row r="13" spans="1:12">
      <c r="A13" s="15">
        <f t="shared" si="0"/>
        <v>7</v>
      </c>
      <c r="B13" s="16"/>
      <c r="C13" s="16"/>
      <c r="D13" s="66"/>
      <c r="E13" s="18"/>
      <c r="F13" s="19"/>
      <c r="G13" s="20"/>
      <c r="H13" s="21"/>
      <c r="I13" s="21"/>
      <c r="J13" s="41"/>
      <c r="L13" s="42"/>
    </row>
    <row r="14" spans="1:12">
      <c r="A14" s="15">
        <f t="shared" si="0"/>
        <v>8</v>
      </c>
      <c r="B14" s="16"/>
      <c r="C14" s="16"/>
      <c r="D14" s="66"/>
      <c r="E14" s="18"/>
      <c r="F14" s="19"/>
      <c r="G14" s="20"/>
      <c r="H14" s="21"/>
      <c r="I14" s="21"/>
      <c r="J14" s="41"/>
      <c r="L14" s="42"/>
    </row>
    <row r="15" spans="1:12">
      <c r="A15" s="15">
        <f t="shared" si="0"/>
        <v>9</v>
      </c>
      <c r="B15" s="16"/>
      <c r="C15" s="16"/>
      <c r="D15" s="66"/>
      <c r="E15" s="18"/>
      <c r="F15" s="19"/>
      <c r="G15" s="20"/>
      <c r="H15" s="21"/>
      <c r="I15" s="21"/>
      <c r="J15" s="41"/>
      <c r="L15" s="42"/>
    </row>
    <row r="16" spans="1:12">
      <c r="A16" s="15">
        <f t="shared" si="0"/>
        <v>10</v>
      </c>
      <c r="B16" s="16"/>
      <c r="C16" s="16"/>
      <c r="D16" s="67"/>
      <c r="E16" s="18"/>
      <c r="F16" s="19"/>
      <c r="G16" s="20"/>
      <c r="H16" s="21"/>
      <c r="I16" s="21"/>
      <c r="J16" s="41"/>
      <c r="L16" s="42"/>
    </row>
    <row r="17" spans="1:12">
      <c r="A17" s="22"/>
      <c r="B17" s="23"/>
      <c r="C17" s="24"/>
      <c r="D17" s="67"/>
      <c r="E17" s="23"/>
      <c r="F17" s="19"/>
      <c r="G17" s="20"/>
      <c r="H17" s="21"/>
      <c r="I17" s="21"/>
      <c r="J17" s="41"/>
      <c r="L17" s="42"/>
    </row>
    <row r="18" spans="1:12">
      <c r="A18" s="26"/>
      <c r="B18" s="23"/>
      <c r="C18" s="24"/>
      <c r="D18" s="67"/>
      <c r="E18" s="23"/>
      <c r="F18" s="19"/>
      <c r="G18" s="20"/>
      <c r="H18" s="21"/>
      <c r="I18" s="21"/>
      <c r="J18" s="41"/>
      <c r="L18" s="42"/>
    </row>
    <row r="19" spans="1:13">
      <c r="A19" s="27"/>
      <c r="B19" s="28" t="s">
        <v>110</v>
      </c>
      <c r="C19" s="29"/>
      <c r="D19" s="29"/>
      <c r="E19" s="29"/>
      <c r="F19" s="30">
        <f>ROUND(SUM(F7:F18),2)</f>
        <v>0</v>
      </c>
      <c r="G19" s="31" t="e">
        <f>IF(#REF!="B",ROUND(SUM(G7:G18),2),"")</f>
        <v>#REF!</v>
      </c>
      <c r="H19" s="32" t="e">
        <f>IF(#REF!="B",ROUND(SUM(H7:H18),2),"")</f>
        <v>#REF!</v>
      </c>
      <c r="I19" s="43" t="e">
        <f>IF(#REF!="B",IF(F19=0,0,ROUND(H19/ABS(F19),4)),"")</f>
        <v>#REF!</v>
      </c>
      <c r="J19" s="44"/>
      <c r="L19" s="45"/>
      <c r="M19" s="46" t="str">
        <f>IF(F19-L19=0,"OK","F")</f>
        <v>OK</v>
      </c>
    </row>
    <row r="20" spans="1:10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1">
      <c r="A21" s="34" t="e">
        <f>"被评估企业填表人："&amp;#REF!</f>
        <v>#REF!</v>
      </c>
      <c r="B21" s="35"/>
      <c r="C21" s="35"/>
      <c r="D21" s="35"/>
      <c r="E21" s="35"/>
      <c r="F21" s="35"/>
      <c r="G21" s="33"/>
      <c r="H21" s="33"/>
      <c r="I21" s="33"/>
      <c r="J21" s="47" t="e">
        <f>IF(#REF!="B","评估人员:"&amp;#REF!,"")</f>
        <v>#REF!</v>
      </c>
      <c r="K21" s="48"/>
    </row>
    <row r="22" spans="1:10">
      <c r="A22" s="34" t="e">
        <f>"填表日期："&amp;#REF!</f>
        <v>#REF!</v>
      </c>
      <c r="B22" s="35"/>
      <c r="C22" s="35"/>
      <c r="D22" s="35"/>
      <c r="E22" s="35"/>
      <c r="F22" s="35"/>
      <c r="G22" s="33"/>
      <c r="H22" s="33"/>
      <c r="I22" s="33"/>
      <c r="J22" s="33"/>
    </row>
  </sheetData>
  <printOptions horizontalCentered="1"/>
  <pageMargins left="0.31496062992126" right="0.31496062992126" top="0.94488188976378" bottom="0.354330708661417" header="0.31496062992126" footer="0.31496062992126"/>
  <pageSetup paperSize="9" fitToHeight="0" orientation="landscape"/>
  <headerFooter/>
</worksheet>
</file>

<file path=xl/worksheets/sheet6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showGridLines="0" view="pageBreakPreview" zoomScaleNormal="100" workbookViewId="0">
      <pane xSplit="10" ySplit="6" topLeftCell="K10" activePane="bottomRight" state="frozen"/>
      <selection/>
      <selection pane="topRight"/>
      <selection pane="bottomLeft"/>
      <selection pane="bottomRight" activeCell="B19" sqref="B19:I19"/>
    </sheetView>
  </sheetViews>
  <sheetFormatPr defaultColWidth="9" defaultRowHeight="14"/>
  <cols>
    <col min="1" max="1" width="6" customWidth="1"/>
    <col min="2" max="2" width="32.125" customWidth="1"/>
    <col min="3" max="3" width="10.625" customWidth="1"/>
    <col min="4" max="4" width="9.625" customWidth="1"/>
    <col min="5" max="5" width="7.625" customWidth="1"/>
    <col min="6" max="7" width="15.625" customWidth="1"/>
    <col min="8" max="8" width="12.375" customWidth="1"/>
    <col min="9" max="9" width="8.125" customWidth="1"/>
    <col min="11" max="11" width="2.375" customWidth="1"/>
    <col min="12" max="12" width="12.625" customWidth="1"/>
  </cols>
  <sheetData>
    <row r="1" ht="21" spans="1:10">
      <c r="A1" s="2" t="e">
        <f>目录!$C71</f>
        <v>#REF!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e">
        <f>封面!$D$13</f>
        <v>#REF!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e">
        <f>目录!$E71&amp;目录!$F71</f>
        <v>#REF!</v>
      </c>
    </row>
    <row r="4" spans="1:10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36" t="s">
        <v>94</v>
      </c>
    </row>
    <row r="5" ht="15" spans="1:10">
      <c r="A5" s="6" t="s">
        <v>95</v>
      </c>
      <c r="B5" s="7"/>
      <c r="C5" s="7"/>
      <c r="D5" s="7"/>
      <c r="E5" s="7"/>
      <c r="F5" s="7"/>
      <c r="G5" s="8" t="s">
        <v>96</v>
      </c>
      <c r="H5" s="9"/>
      <c r="I5" s="9"/>
      <c r="J5" s="37"/>
    </row>
    <row r="6" s="1" customFormat="1" ht="13" spans="1:13">
      <c r="A6" s="10" t="s">
        <v>112</v>
      </c>
      <c r="B6" s="11" t="s">
        <v>371</v>
      </c>
      <c r="C6" s="11" t="s">
        <v>372</v>
      </c>
      <c r="D6" s="11" t="s">
        <v>373</v>
      </c>
      <c r="E6" s="11" t="s">
        <v>114</v>
      </c>
      <c r="F6" s="12" t="s">
        <v>99</v>
      </c>
      <c r="G6" s="13" t="s">
        <v>100</v>
      </c>
      <c r="H6" s="14" t="s">
        <v>101</v>
      </c>
      <c r="I6" s="14" t="s">
        <v>102</v>
      </c>
      <c r="J6" s="38" t="s">
        <v>115</v>
      </c>
      <c r="L6" s="39" t="s">
        <v>103</v>
      </c>
      <c r="M6" s="39" t="s">
        <v>104</v>
      </c>
    </row>
    <row r="7" spans="1:12">
      <c r="A7" s="15">
        <v>1</v>
      </c>
      <c r="B7" s="16"/>
      <c r="C7" s="16"/>
      <c r="D7" s="66"/>
      <c r="E7" s="18"/>
      <c r="F7" s="19"/>
      <c r="G7" s="20"/>
      <c r="H7" s="21" t="e">
        <f>IF(#REF!="B",G7-F7,"")</f>
        <v>#REF!</v>
      </c>
      <c r="I7" s="40" t="e">
        <f>IF(#REF!="B",IF(F7=0,0,ROUND(H7/ABS(F7),4)),"")</f>
        <v>#REF!</v>
      </c>
      <c r="J7" s="41"/>
      <c r="L7" s="42"/>
    </row>
    <row r="8" spans="1:12">
      <c r="A8" s="15">
        <f>A7+1</f>
        <v>2</v>
      </c>
      <c r="B8" s="16"/>
      <c r="C8" s="16"/>
      <c r="D8" s="66"/>
      <c r="E8" s="18"/>
      <c r="F8" s="19"/>
      <c r="G8" s="20"/>
      <c r="H8" s="21"/>
      <c r="I8" s="21"/>
      <c r="J8" s="41"/>
      <c r="L8" s="42"/>
    </row>
    <row r="9" spans="1:12">
      <c r="A9" s="15">
        <f t="shared" ref="A9:A16" si="0">A8+1</f>
        <v>3</v>
      </c>
      <c r="B9" s="16"/>
      <c r="C9" s="16"/>
      <c r="D9" s="66"/>
      <c r="E9" s="18"/>
      <c r="F9" s="19"/>
      <c r="G9" s="20"/>
      <c r="H9" s="21"/>
      <c r="I9" s="21"/>
      <c r="J9" s="41"/>
      <c r="L9" s="42"/>
    </row>
    <row r="10" spans="1:12">
      <c r="A10" s="15">
        <f t="shared" si="0"/>
        <v>4</v>
      </c>
      <c r="B10" s="16"/>
      <c r="C10" s="16"/>
      <c r="D10" s="66"/>
      <c r="E10" s="18"/>
      <c r="F10" s="19"/>
      <c r="G10" s="20"/>
      <c r="H10" s="21"/>
      <c r="I10" s="21"/>
      <c r="J10" s="41"/>
      <c r="L10" s="42"/>
    </row>
    <row r="11" spans="1:12">
      <c r="A11" s="15">
        <f t="shared" si="0"/>
        <v>5</v>
      </c>
      <c r="B11" s="16"/>
      <c r="C11" s="16"/>
      <c r="D11" s="66"/>
      <c r="E11" s="18"/>
      <c r="F11" s="19"/>
      <c r="G11" s="20"/>
      <c r="H11" s="21"/>
      <c r="I11" s="21"/>
      <c r="J11" s="41"/>
      <c r="L11" s="42"/>
    </row>
    <row r="12" spans="1:12">
      <c r="A12" s="15">
        <f t="shared" si="0"/>
        <v>6</v>
      </c>
      <c r="B12" s="16"/>
      <c r="C12" s="16"/>
      <c r="D12" s="66"/>
      <c r="E12" s="18"/>
      <c r="F12" s="19"/>
      <c r="G12" s="20"/>
      <c r="H12" s="21"/>
      <c r="I12" s="21"/>
      <c r="J12" s="41"/>
      <c r="L12" s="42"/>
    </row>
    <row r="13" spans="1:12">
      <c r="A13" s="15">
        <f t="shared" si="0"/>
        <v>7</v>
      </c>
      <c r="B13" s="16"/>
      <c r="C13" s="16"/>
      <c r="D13" s="66"/>
      <c r="E13" s="18"/>
      <c r="F13" s="19"/>
      <c r="G13" s="20"/>
      <c r="H13" s="21"/>
      <c r="I13" s="21"/>
      <c r="J13" s="41"/>
      <c r="L13" s="42"/>
    </row>
    <row r="14" spans="1:12">
      <c r="A14" s="15">
        <f t="shared" si="0"/>
        <v>8</v>
      </c>
      <c r="B14" s="16"/>
      <c r="C14" s="16"/>
      <c r="D14" s="66"/>
      <c r="E14" s="18"/>
      <c r="F14" s="19"/>
      <c r="G14" s="20"/>
      <c r="H14" s="21"/>
      <c r="I14" s="21"/>
      <c r="J14" s="41"/>
      <c r="L14" s="42"/>
    </row>
    <row r="15" spans="1:12">
      <c r="A15" s="15">
        <f t="shared" si="0"/>
        <v>9</v>
      </c>
      <c r="B15" s="16"/>
      <c r="C15" s="16"/>
      <c r="D15" s="66"/>
      <c r="E15" s="18"/>
      <c r="F15" s="19"/>
      <c r="G15" s="20"/>
      <c r="H15" s="21"/>
      <c r="I15" s="21"/>
      <c r="J15" s="41"/>
      <c r="L15" s="42"/>
    </row>
    <row r="16" spans="1:12">
      <c r="A16" s="15">
        <f t="shared" si="0"/>
        <v>10</v>
      </c>
      <c r="B16" s="16"/>
      <c r="C16" s="16"/>
      <c r="D16" s="67"/>
      <c r="E16" s="18"/>
      <c r="F16" s="19"/>
      <c r="G16" s="20"/>
      <c r="H16" s="21"/>
      <c r="I16" s="21"/>
      <c r="J16" s="41"/>
      <c r="L16" s="42"/>
    </row>
    <row r="17" spans="1:12">
      <c r="A17" s="22"/>
      <c r="B17" s="23"/>
      <c r="C17" s="24"/>
      <c r="D17" s="67"/>
      <c r="E17" s="23"/>
      <c r="F17" s="19"/>
      <c r="G17" s="20"/>
      <c r="H17" s="21"/>
      <c r="I17" s="21"/>
      <c r="J17" s="41"/>
      <c r="L17" s="42"/>
    </row>
    <row r="18" spans="1:12">
      <c r="A18" s="26"/>
      <c r="B18" s="23"/>
      <c r="C18" s="24"/>
      <c r="D18" s="67"/>
      <c r="E18" s="23"/>
      <c r="F18" s="19"/>
      <c r="G18" s="20"/>
      <c r="H18" s="21"/>
      <c r="I18" s="21"/>
      <c r="J18" s="41"/>
      <c r="L18" s="42"/>
    </row>
    <row r="19" spans="1:13">
      <c r="A19" s="27"/>
      <c r="B19" s="28" t="s">
        <v>110</v>
      </c>
      <c r="C19" s="29"/>
      <c r="D19" s="29"/>
      <c r="E19" s="29"/>
      <c r="F19" s="30">
        <f>ROUND(SUM(F7:F18),2)</f>
        <v>0</v>
      </c>
      <c r="G19" s="31" t="e">
        <f>IF(#REF!="B",ROUND(SUM(G7:G18),2),"")</f>
        <v>#REF!</v>
      </c>
      <c r="H19" s="32" t="e">
        <f>IF(#REF!="B",ROUND(SUM(H7:H18),2),"")</f>
        <v>#REF!</v>
      </c>
      <c r="I19" s="43" t="e">
        <f>IF(#REF!="B",IF(F19=0,0,ROUND(H19/ABS(F19),4)),"")</f>
        <v>#REF!</v>
      </c>
      <c r="J19" s="44"/>
      <c r="L19" s="45"/>
      <c r="M19" s="46" t="str">
        <f>IF(F19-L19=0,"OK","F")</f>
        <v>OK</v>
      </c>
    </row>
    <row r="20" spans="1:10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1">
      <c r="A21" s="34" t="e">
        <f>"被评估企业填表人："&amp;#REF!</f>
        <v>#REF!</v>
      </c>
      <c r="B21" s="35"/>
      <c r="C21" s="35"/>
      <c r="D21" s="35"/>
      <c r="E21" s="35"/>
      <c r="F21" s="35"/>
      <c r="G21" s="33"/>
      <c r="H21" s="33"/>
      <c r="I21" s="33"/>
      <c r="J21" s="47" t="e">
        <f>IF(#REF!="B","评估人员:"&amp;#REF!,"")</f>
        <v>#REF!</v>
      </c>
      <c r="K21" s="48"/>
    </row>
    <row r="22" spans="1:10">
      <c r="A22" s="34" t="e">
        <f>"填表日期："&amp;#REF!</f>
        <v>#REF!</v>
      </c>
      <c r="B22" s="35"/>
      <c r="C22" s="35"/>
      <c r="D22" s="35"/>
      <c r="E22" s="35"/>
      <c r="F22" s="35"/>
      <c r="G22" s="33"/>
      <c r="H22" s="33"/>
      <c r="I22" s="33"/>
      <c r="J22" s="33"/>
    </row>
  </sheetData>
  <printOptions horizontalCentered="1"/>
  <pageMargins left="0.31496062992126" right="0.31496062992126" top="0.94488188976378" bottom="0.354330708661417" header="0.31496062992126" footer="0.31496062992126"/>
  <pageSetup paperSize="9" fitToHeight="0" orientation="landscape"/>
  <headerFooter/>
</worksheet>
</file>

<file path=xl/worksheets/sheet6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showGridLines="0" view="pageBreakPreview" zoomScaleNormal="100" workbookViewId="0">
      <pane xSplit="10" ySplit="6" topLeftCell="K7" activePane="bottomRight" state="frozen"/>
      <selection/>
      <selection pane="topRight"/>
      <selection pane="bottomLeft"/>
      <selection pane="bottomRight" activeCell="J21" sqref="J21"/>
    </sheetView>
  </sheetViews>
  <sheetFormatPr defaultColWidth="9" defaultRowHeight="14"/>
  <cols>
    <col min="1" max="1" width="6" customWidth="1"/>
    <col min="2" max="2" width="32.125" customWidth="1"/>
    <col min="3" max="3" width="10.625" customWidth="1"/>
    <col min="4" max="4" width="9.625" customWidth="1"/>
    <col min="5" max="5" width="7.625" customWidth="1"/>
    <col min="6" max="7" width="15.625" customWidth="1"/>
    <col min="8" max="8" width="12.375" customWidth="1"/>
    <col min="9" max="9" width="8.125" customWidth="1"/>
    <col min="11" max="11" width="2.375" customWidth="1"/>
    <col min="12" max="12" width="12.625" customWidth="1"/>
  </cols>
  <sheetData>
    <row r="1" ht="21" spans="1:10">
      <c r="A1" s="2" t="e">
        <f>目录!$C72</f>
        <v>#REF!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e">
        <f>封面!$D$13</f>
        <v>#REF!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e">
        <f>目录!$E72&amp;目录!$F72</f>
        <v>#REF!</v>
      </c>
    </row>
    <row r="4" spans="1:10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36" t="s">
        <v>94</v>
      </c>
    </row>
    <row r="5" ht="15" spans="1:10">
      <c r="A5" s="6" t="s">
        <v>95</v>
      </c>
      <c r="B5" s="7"/>
      <c r="C5" s="7"/>
      <c r="D5" s="7"/>
      <c r="E5" s="7"/>
      <c r="F5" s="7"/>
      <c r="G5" s="8" t="s">
        <v>96</v>
      </c>
      <c r="H5" s="9"/>
      <c r="I5" s="9"/>
      <c r="J5" s="37"/>
    </row>
    <row r="6" s="1" customFormat="1" ht="13" spans="1:13">
      <c r="A6" s="10" t="s">
        <v>112</v>
      </c>
      <c r="B6" s="11" t="s">
        <v>380</v>
      </c>
      <c r="C6" s="11" t="s">
        <v>381</v>
      </c>
      <c r="D6" s="11" t="s">
        <v>354</v>
      </c>
      <c r="E6" s="11" t="s">
        <v>114</v>
      </c>
      <c r="F6" s="12" t="s">
        <v>99</v>
      </c>
      <c r="G6" s="13" t="s">
        <v>100</v>
      </c>
      <c r="H6" s="14" t="s">
        <v>101</v>
      </c>
      <c r="I6" s="14" t="s">
        <v>102</v>
      </c>
      <c r="J6" s="38" t="s">
        <v>115</v>
      </c>
      <c r="L6" s="39" t="s">
        <v>103</v>
      </c>
      <c r="M6" s="39" t="s">
        <v>104</v>
      </c>
    </row>
    <row r="7" spans="1:12">
      <c r="A7" s="15">
        <v>1</v>
      </c>
      <c r="B7" s="16"/>
      <c r="C7" s="16"/>
      <c r="D7" s="66"/>
      <c r="E7" s="18"/>
      <c r="F7" s="19"/>
      <c r="G7" s="20"/>
      <c r="H7" s="21" t="e">
        <f>IF(#REF!="B",G7-F7,"")</f>
        <v>#REF!</v>
      </c>
      <c r="I7" s="40" t="e">
        <f>IF(#REF!="B",IF(F7=0,0,ROUND(H7/ABS(F7),4)),"")</f>
        <v>#REF!</v>
      </c>
      <c r="J7" s="41"/>
      <c r="L7" s="42"/>
    </row>
    <row r="8" spans="1:12">
      <c r="A8" s="15">
        <f>A7+1</f>
        <v>2</v>
      </c>
      <c r="B8" s="16"/>
      <c r="C8" s="16"/>
      <c r="D8" s="66"/>
      <c r="E8" s="18"/>
      <c r="F8" s="19"/>
      <c r="G8" s="20"/>
      <c r="H8" s="21"/>
      <c r="I8" s="21"/>
      <c r="J8" s="41"/>
      <c r="L8" s="42"/>
    </row>
    <row r="9" spans="1:12">
      <c r="A9" s="15">
        <f t="shared" ref="A9:A16" si="0">A8+1</f>
        <v>3</v>
      </c>
      <c r="B9" s="16"/>
      <c r="C9" s="16"/>
      <c r="D9" s="66"/>
      <c r="E9" s="18"/>
      <c r="F9" s="19"/>
      <c r="G9" s="20"/>
      <c r="H9" s="21"/>
      <c r="I9" s="21"/>
      <c r="J9" s="41"/>
      <c r="L9" s="42"/>
    </row>
    <row r="10" spans="1:12">
      <c r="A10" s="15">
        <f t="shared" si="0"/>
        <v>4</v>
      </c>
      <c r="B10" s="16"/>
      <c r="C10" s="16"/>
      <c r="D10" s="66"/>
      <c r="E10" s="18"/>
      <c r="F10" s="19"/>
      <c r="G10" s="20"/>
      <c r="H10" s="21"/>
      <c r="I10" s="21"/>
      <c r="J10" s="41"/>
      <c r="L10" s="42"/>
    </row>
    <row r="11" spans="1:12">
      <c r="A11" s="15">
        <f t="shared" si="0"/>
        <v>5</v>
      </c>
      <c r="B11" s="16"/>
      <c r="C11" s="16"/>
      <c r="D11" s="66"/>
      <c r="E11" s="18"/>
      <c r="F11" s="19"/>
      <c r="G11" s="20"/>
      <c r="H11" s="21"/>
      <c r="I11" s="21"/>
      <c r="J11" s="41"/>
      <c r="L11" s="42"/>
    </row>
    <row r="12" spans="1:12">
      <c r="A12" s="15">
        <f t="shared" si="0"/>
        <v>6</v>
      </c>
      <c r="B12" s="16"/>
      <c r="C12" s="16"/>
      <c r="D12" s="66"/>
      <c r="E12" s="18"/>
      <c r="F12" s="19"/>
      <c r="G12" s="20"/>
      <c r="H12" s="21"/>
      <c r="I12" s="21"/>
      <c r="J12" s="41"/>
      <c r="L12" s="42"/>
    </row>
    <row r="13" spans="1:12">
      <c r="A13" s="15">
        <f t="shared" si="0"/>
        <v>7</v>
      </c>
      <c r="B13" s="16"/>
      <c r="C13" s="16"/>
      <c r="D13" s="66"/>
      <c r="E13" s="18"/>
      <c r="F13" s="19"/>
      <c r="G13" s="20"/>
      <c r="H13" s="21"/>
      <c r="I13" s="21"/>
      <c r="J13" s="41"/>
      <c r="L13" s="42"/>
    </row>
    <row r="14" spans="1:12">
      <c r="A14" s="15">
        <f t="shared" si="0"/>
        <v>8</v>
      </c>
      <c r="B14" s="16"/>
      <c r="C14" s="16"/>
      <c r="D14" s="66"/>
      <c r="E14" s="18"/>
      <c r="F14" s="19"/>
      <c r="G14" s="20"/>
      <c r="H14" s="21"/>
      <c r="I14" s="21"/>
      <c r="J14" s="41"/>
      <c r="L14" s="42"/>
    </row>
    <row r="15" spans="1:12">
      <c r="A15" s="15">
        <f t="shared" si="0"/>
        <v>9</v>
      </c>
      <c r="B15" s="16"/>
      <c r="C15" s="16"/>
      <c r="D15" s="66"/>
      <c r="E15" s="18"/>
      <c r="F15" s="19"/>
      <c r="G15" s="20"/>
      <c r="H15" s="21"/>
      <c r="I15" s="21"/>
      <c r="J15" s="41"/>
      <c r="L15" s="42"/>
    </row>
    <row r="16" spans="1:12">
      <c r="A16" s="15">
        <f t="shared" si="0"/>
        <v>10</v>
      </c>
      <c r="B16" s="16"/>
      <c r="C16" s="16"/>
      <c r="D16" s="67"/>
      <c r="E16" s="18"/>
      <c r="F16" s="19"/>
      <c r="G16" s="20"/>
      <c r="H16" s="21"/>
      <c r="I16" s="21"/>
      <c r="J16" s="41"/>
      <c r="L16" s="42"/>
    </row>
    <row r="17" spans="1:12">
      <c r="A17" s="22"/>
      <c r="B17" s="23"/>
      <c r="C17" s="24"/>
      <c r="D17" s="67"/>
      <c r="E17" s="23"/>
      <c r="F17" s="19"/>
      <c r="G17" s="20"/>
      <c r="H17" s="21"/>
      <c r="I17" s="21"/>
      <c r="J17" s="41"/>
      <c r="L17" s="42"/>
    </row>
    <row r="18" spans="1:12">
      <c r="A18" s="26"/>
      <c r="B18" s="23"/>
      <c r="C18" s="24"/>
      <c r="D18" s="67"/>
      <c r="E18" s="23"/>
      <c r="F18" s="19"/>
      <c r="G18" s="20"/>
      <c r="H18" s="21"/>
      <c r="I18" s="21"/>
      <c r="J18" s="41"/>
      <c r="L18" s="42"/>
    </row>
    <row r="19" spans="1:13">
      <c r="A19" s="27"/>
      <c r="B19" s="28" t="s">
        <v>110</v>
      </c>
      <c r="C19" s="29"/>
      <c r="D19" s="29"/>
      <c r="E19" s="29"/>
      <c r="F19" s="30">
        <f>ROUND(SUM(F7:F18),2)</f>
        <v>0</v>
      </c>
      <c r="G19" s="31" t="e">
        <f>IF(#REF!="B",ROUND(SUM(G7:G18),2),"")</f>
        <v>#REF!</v>
      </c>
      <c r="H19" s="32" t="e">
        <f>IF(#REF!="B",ROUND(SUM(H7:H18),2),"")</f>
        <v>#REF!</v>
      </c>
      <c r="I19" s="43" t="e">
        <f>IF(#REF!="B",IF(F19=0,0,ROUND(H19/ABS(F19),4)),"")</f>
        <v>#REF!</v>
      </c>
      <c r="J19" s="44"/>
      <c r="L19" s="45"/>
      <c r="M19" s="46" t="str">
        <f>IF(F19-L19=0,"OK","F")</f>
        <v>OK</v>
      </c>
    </row>
    <row r="20" spans="1:10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1">
      <c r="A21" s="34" t="e">
        <f>"被评估企业填表人："&amp;#REF!</f>
        <v>#REF!</v>
      </c>
      <c r="B21" s="35"/>
      <c r="C21" s="35"/>
      <c r="D21" s="35"/>
      <c r="E21" s="35"/>
      <c r="F21" s="35"/>
      <c r="G21" s="33"/>
      <c r="H21" s="33"/>
      <c r="I21" s="33"/>
      <c r="J21" s="47" t="e">
        <f>IF(#REF!="B","评估人员:"&amp;#REF!,"")</f>
        <v>#REF!</v>
      </c>
      <c r="K21" s="48"/>
    </row>
    <row r="22" spans="1:10">
      <c r="A22" s="34" t="e">
        <f>"填表日期："&amp;#REF!</f>
        <v>#REF!</v>
      </c>
      <c r="B22" s="35"/>
      <c r="C22" s="35"/>
      <c r="D22" s="35"/>
      <c r="E22" s="35"/>
      <c r="F22" s="35"/>
      <c r="G22" s="33"/>
      <c r="H22" s="33"/>
      <c r="I22" s="33"/>
      <c r="J22" s="33"/>
    </row>
  </sheetData>
  <printOptions horizontalCentered="1"/>
  <pageMargins left="0.31496062992126" right="0.31496062992126" top="0.94488188976378" bottom="0.354330708661417" header="0.31496062992126" footer="0.31496062992126"/>
  <pageSetup paperSize="9" fitToHeight="0" orientation="landscape"/>
  <headerFooter/>
</worksheet>
</file>

<file path=xl/worksheets/sheet6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showGridLines="0" view="pageBreakPreview" zoomScaleNormal="100" workbookViewId="0">
      <pane xSplit="10" ySplit="6" topLeftCell="K7" activePane="bottomRight" state="frozen"/>
      <selection/>
      <selection pane="topRight"/>
      <selection pane="bottomLeft"/>
      <selection pane="bottomRight" activeCell="J21" sqref="J21"/>
    </sheetView>
  </sheetViews>
  <sheetFormatPr defaultColWidth="9" defaultRowHeight="14"/>
  <cols>
    <col min="1" max="1" width="6" customWidth="1"/>
    <col min="2" max="2" width="32.125" customWidth="1"/>
    <col min="3" max="3" width="10.625" customWidth="1"/>
    <col min="4" max="4" width="9.625" customWidth="1"/>
    <col min="5" max="5" width="8.625" customWidth="1"/>
    <col min="6" max="7" width="15.625" customWidth="1"/>
    <col min="8" max="8" width="12.375" customWidth="1"/>
    <col min="9" max="9" width="8.125" customWidth="1"/>
    <col min="11" max="11" width="2.375" customWidth="1"/>
    <col min="12" max="12" width="12.625" customWidth="1"/>
  </cols>
  <sheetData>
    <row r="1" ht="21" spans="1:10">
      <c r="A1" s="2" t="e">
        <f>目录!$C73</f>
        <v>#REF!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e">
        <f>封面!$D$13</f>
        <v>#REF!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e">
        <f>目录!$E73&amp;目录!$F73</f>
        <v>#REF!</v>
      </c>
    </row>
    <row r="4" spans="1:10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36" t="s">
        <v>94</v>
      </c>
    </row>
    <row r="5" ht="15" spans="1:10">
      <c r="A5" s="6" t="s">
        <v>95</v>
      </c>
      <c r="B5" s="7"/>
      <c r="C5" s="7"/>
      <c r="D5" s="7"/>
      <c r="E5" s="7"/>
      <c r="F5" s="7"/>
      <c r="G5" s="8" t="s">
        <v>96</v>
      </c>
      <c r="H5" s="9"/>
      <c r="I5" s="9"/>
      <c r="J5" s="37"/>
    </row>
    <row r="6" s="1" customFormat="1" ht="13" spans="1:13">
      <c r="A6" s="10" t="s">
        <v>112</v>
      </c>
      <c r="B6" s="11" t="s">
        <v>382</v>
      </c>
      <c r="C6" s="11" t="s">
        <v>134</v>
      </c>
      <c r="D6" s="11" t="s">
        <v>135</v>
      </c>
      <c r="E6" s="11" t="s">
        <v>161</v>
      </c>
      <c r="F6" s="12" t="s">
        <v>99</v>
      </c>
      <c r="G6" s="13" t="s">
        <v>100</v>
      </c>
      <c r="H6" s="14" t="s">
        <v>101</v>
      </c>
      <c r="I6" s="14" t="s">
        <v>102</v>
      </c>
      <c r="J6" s="38" t="s">
        <v>115</v>
      </c>
      <c r="L6" s="39" t="s">
        <v>103</v>
      </c>
      <c r="M6" s="39" t="s">
        <v>104</v>
      </c>
    </row>
    <row r="7" spans="1:12">
      <c r="A7" s="15">
        <v>1</v>
      </c>
      <c r="B7" s="16"/>
      <c r="C7" s="16"/>
      <c r="D7" s="66"/>
      <c r="E7" s="66"/>
      <c r="F7" s="19"/>
      <c r="G7" s="20"/>
      <c r="H7" s="21" t="e">
        <f>IF(#REF!="B",G7-F7,"")</f>
        <v>#REF!</v>
      </c>
      <c r="I7" s="40" t="e">
        <f>IF(#REF!="B",IF(F7=0,0,ROUND(H7/ABS(F7),4)),"")</f>
        <v>#REF!</v>
      </c>
      <c r="J7" s="41"/>
      <c r="L7" s="42"/>
    </row>
    <row r="8" spans="1:12">
      <c r="A8" s="15">
        <f>A7+1</f>
        <v>2</v>
      </c>
      <c r="B8" s="16"/>
      <c r="C8" s="16"/>
      <c r="D8" s="66"/>
      <c r="E8" s="66"/>
      <c r="F8" s="19"/>
      <c r="G8" s="20"/>
      <c r="H8" s="21"/>
      <c r="I8" s="21"/>
      <c r="J8" s="41"/>
      <c r="L8" s="42"/>
    </row>
    <row r="9" spans="1:12">
      <c r="A9" s="15">
        <f t="shared" ref="A9:A16" si="0">A8+1</f>
        <v>3</v>
      </c>
      <c r="B9" s="16"/>
      <c r="C9" s="16"/>
      <c r="D9" s="66"/>
      <c r="E9" s="66"/>
      <c r="F9" s="19"/>
      <c r="G9" s="20"/>
      <c r="H9" s="21"/>
      <c r="I9" s="21"/>
      <c r="J9" s="41"/>
      <c r="L9" s="42"/>
    </row>
    <row r="10" spans="1:12">
      <c r="A10" s="15">
        <f t="shared" si="0"/>
        <v>4</v>
      </c>
      <c r="B10" s="16"/>
      <c r="C10" s="16"/>
      <c r="D10" s="66"/>
      <c r="E10" s="66"/>
      <c r="F10" s="19"/>
      <c r="G10" s="20"/>
      <c r="H10" s="21"/>
      <c r="I10" s="21"/>
      <c r="J10" s="41"/>
      <c r="L10" s="42"/>
    </row>
    <row r="11" spans="1:12">
      <c r="A11" s="15">
        <f t="shared" si="0"/>
        <v>5</v>
      </c>
      <c r="B11" s="16"/>
      <c r="C11" s="16"/>
      <c r="D11" s="66"/>
      <c r="E11" s="66"/>
      <c r="F11" s="19"/>
      <c r="G11" s="20"/>
      <c r="H11" s="21"/>
      <c r="I11" s="21"/>
      <c r="J11" s="41"/>
      <c r="L11" s="42"/>
    </row>
    <row r="12" spans="1:12">
      <c r="A12" s="15">
        <f t="shared" si="0"/>
        <v>6</v>
      </c>
      <c r="B12" s="16"/>
      <c r="C12" s="16"/>
      <c r="D12" s="66"/>
      <c r="E12" s="66"/>
      <c r="F12" s="19"/>
      <c r="G12" s="20"/>
      <c r="H12" s="21"/>
      <c r="I12" s="21"/>
      <c r="J12" s="41"/>
      <c r="L12" s="42"/>
    </row>
    <row r="13" spans="1:12">
      <c r="A13" s="15">
        <f t="shared" si="0"/>
        <v>7</v>
      </c>
      <c r="B13" s="16"/>
      <c r="C13" s="16"/>
      <c r="D13" s="66"/>
      <c r="E13" s="66"/>
      <c r="F13" s="19"/>
      <c r="G13" s="20"/>
      <c r="H13" s="21"/>
      <c r="I13" s="21"/>
      <c r="J13" s="41"/>
      <c r="L13" s="42"/>
    </row>
    <row r="14" spans="1:12">
      <c r="A14" s="15">
        <f t="shared" si="0"/>
        <v>8</v>
      </c>
      <c r="B14" s="16"/>
      <c r="C14" s="16"/>
      <c r="D14" s="66"/>
      <c r="E14" s="66"/>
      <c r="F14" s="19"/>
      <c r="G14" s="20"/>
      <c r="H14" s="21"/>
      <c r="I14" s="21"/>
      <c r="J14" s="41"/>
      <c r="L14" s="42"/>
    </row>
    <row r="15" spans="1:12">
      <c r="A15" s="15">
        <f t="shared" si="0"/>
        <v>9</v>
      </c>
      <c r="B15" s="16"/>
      <c r="C15" s="16"/>
      <c r="D15" s="66"/>
      <c r="E15" s="66"/>
      <c r="F15" s="19"/>
      <c r="G15" s="20"/>
      <c r="H15" s="21"/>
      <c r="I15" s="21"/>
      <c r="J15" s="41"/>
      <c r="L15" s="42"/>
    </row>
    <row r="16" spans="1:12">
      <c r="A16" s="15">
        <f t="shared" si="0"/>
        <v>10</v>
      </c>
      <c r="B16" s="16"/>
      <c r="C16" s="16"/>
      <c r="D16" s="67"/>
      <c r="E16" s="67"/>
      <c r="F16" s="19"/>
      <c r="G16" s="20"/>
      <c r="H16" s="21"/>
      <c r="I16" s="21"/>
      <c r="J16" s="41"/>
      <c r="L16" s="42"/>
    </row>
    <row r="17" spans="1:12">
      <c r="A17" s="22"/>
      <c r="B17" s="23"/>
      <c r="C17" s="24"/>
      <c r="D17" s="67"/>
      <c r="E17" s="67"/>
      <c r="F17" s="19"/>
      <c r="G17" s="20"/>
      <c r="H17" s="21"/>
      <c r="I17" s="21"/>
      <c r="J17" s="41"/>
      <c r="L17" s="42"/>
    </row>
    <row r="18" spans="1:12">
      <c r="A18" s="26"/>
      <c r="B18" s="23"/>
      <c r="C18" s="24"/>
      <c r="D18" s="67"/>
      <c r="E18" s="67"/>
      <c r="F18" s="19"/>
      <c r="G18" s="20"/>
      <c r="H18" s="21"/>
      <c r="I18" s="21"/>
      <c r="J18" s="41"/>
      <c r="L18" s="42"/>
    </row>
    <row r="19" spans="1:13">
      <c r="A19" s="27"/>
      <c r="B19" s="28" t="s">
        <v>110</v>
      </c>
      <c r="C19" s="29"/>
      <c r="D19" s="29"/>
      <c r="E19" s="29"/>
      <c r="F19" s="30">
        <f>ROUND(SUM(F7:F18),2)</f>
        <v>0</v>
      </c>
      <c r="G19" s="31" t="e">
        <f>IF(#REF!="B",ROUND(SUM(G7:G18),2),"")</f>
        <v>#REF!</v>
      </c>
      <c r="H19" s="32" t="e">
        <f>IF(#REF!="B",ROUND(SUM(H7:H18),2),"")</f>
        <v>#REF!</v>
      </c>
      <c r="I19" s="43" t="e">
        <f>IF(#REF!="B",IF(F19=0,0,ROUND(H19/ABS(F19),4)),"")</f>
        <v>#REF!</v>
      </c>
      <c r="J19" s="44"/>
      <c r="L19" s="45"/>
      <c r="M19" s="46" t="str">
        <f>IF(F19-L19=0,"OK","F")</f>
        <v>OK</v>
      </c>
    </row>
    <row r="20" spans="1:10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1">
      <c r="A21" s="34" t="e">
        <f>"被评估企业填表人："&amp;#REF!</f>
        <v>#REF!</v>
      </c>
      <c r="B21" s="35"/>
      <c r="C21" s="35"/>
      <c r="D21" s="35"/>
      <c r="E21" s="35"/>
      <c r="F21" s="35"/>
      <c r="G21" s="33"/>
      <c r="H21" s="33"/>
      <c r="I21" s="33"/>
      <c r="J21" s="47" t="e">
        <f>IF(#REF!="B","评估人员:"&amp;#REF!,"")</f>
        <v>#REF!</v>
      </c>
      <c r="K21" s="48"/>
    </row>
    <row r="22" spans="1:10">
      <c r="A22" s="34" t="e">
        <f>"填表日期："&amp;#REF!</f>
        <v>#REF!</v>
      </c>
      <c r="B22" s="35"/>
      <c r="C22" s="35"/>
      <c r="D22" s="35"/>
      <c r="E22" s="35"/>
      <c r="F22" s="35"/>
      <c r="G22" s="33"/>
      <c r="H22" s="33"/>
      <c r="I22" s="33"/>
      <c r="J22" s="33"/>
    </row>
  </sheetData>
  <printOptions horizontalCentered="1"/>
  <pageMargins left="0.31496062992126" right="0.31496062992126" top="0.94488188976378" bottom="0.354330708661417" header="0.31496062992126" footer="0.31496062992126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showGridLines="0" view="pageBreakPreview" zoomScaleNormal="100" workbookViewId="0">
      <pane xSplit="9" ySplit="6" topLeftCell="J7" activePane="bottomRight" state="frozen"/>
      <selection/>
      <selection pane="topRight"/>
      <selection pane="bottomLeft"/>
      <selection pane="bottomRight" activeCell="K23" sqref="K23"/>
    </sheetView>
  </sheetViews>
  <sheetFormatPr defaultColWidth="9" defaultRowHeight="14"/>
  <cols>
    <col min="1" max="1" width="6" customWidth="1"/>
    <col min="2" max="2" width="28.375" customWidth="1"/>
    <col min="3" max="3" width="20" customWidth="1"/>
    <col min="4" max="4" width="7.625" customWidth="1"/>
    <col min="5" max="6" width="15.625" customWidth="1"/>
    <col min="7" max="7" width="12.375" customWidth="1"/>
    <col min="8" max="8" width="8.125" customWidth="1"/>
    <col min="11" max="11" width="12.625" customWidth="1"/>
  </cols>
  <sheetData>
    <row r="1" ht="30" customHeight="1" spans="1:9">
      <c r="A1" s="2" t="e">
        <f>目录!C10</f>
        <v>#REF!</v>
      </c>
      <c r="B1" s="3"/>
      <c r="C1" s="3"/>
      <c r="D1" s="3"/>
      <c r="E1" s="3"/>
      <c r="F1" s="3"/>
      <c r="G1" s="3"/>
      <c r="H1" s="3"/>
      <c r="I1" s="3"/>
    </row>
    <row r="2" spans="1:9">
      <c r="A2" s="4" t="e">
        <f>封面!D13</f>
        <v>#REF!</v>
      </c>
      <c r="B2" s="3"/>
      <c r="C2" s="3"/>
      <c r="D2" s="3"/>
      <c r="E2" s="3"/>
      <c r="F2" s="3"/>
      <c r="G2" s="3"/>
      <c r="H2" s="3"/>
      <c r="I2" s="3"/>
    </row>
    <row r="3" spans="1:9">
      <c r="A3" s="5"/>
      <c r="B3" s="5"/>
      <c r="C3" s="5"/>
      <c r="D3" s="5"/>
      <c r="E3" s="5"/>
      <c r="F3" s="5"/>
      <c r="G3" s="5"/>
      <c r="H3" s="36"/>
      <c r="I3" s="36" t="e">
        <f>目录!E10&amp;目录!F10</f>
        <v>#REF!</v>
      </c>
    </row>
    <row r="4" spans="1:9">
      <c r="A4" s="5" t="e">
        <f>#REF!</f>
        <v>#REF!</v>
      </c>
      <c r="B4" s="5"/>
      <c r="C4" s="5"/>
      <c r="D4" s="5"/>
      <c r="E4" s="5"/>
      <c r="F4" s="5"/>
      <c r="G4" s="5"/>
      <c r="H4" s="5"/>
      <c r="I4" s="36" t="s">
        <v>94</v>
      </c>
    </row>
    <row r="5" ht="15" spans="1:9">
      <c r="A5" s="6" t="s">
        <v>95</v>
      </c>
      <c r="B5" s="7"/>
      <c r="C5" s="7"/>
      <c r="D5" s="7"/>
      <c r="E5" s="7"/>
      <c r="F5" s="8" t="s">
        <v>96</v>
      </c>
      <c r="G5" s="9"/>
      <c r="H5" s="9"/>
      <c r="I5" s="37"/>
    </row>
    <row r="6" s="1" customFormat="1" ht="13" spans="1:12">
      <c r="A6" s="10" t="s">
        <v>112</v>
      </c>
      <c r="B6" s="11" t="s">
        <v>118</v>
      </c>
      <c r="C6" s="11" t="s">
        <v>119</v>
      </c>
      <c r="D6" s="11" t="s">
        <v>114</v>
      </c>
      <c r="E6" s="12" t="s">
        <v>99</v>
      </c>
      <c r="F6" s="13" t="s">
        <v>100</v>
      </c>
      <c r="G6" s="14" t="s">
        <v>101</v>
      </c>
      <c r="H6" s="14" t="s">
        <v>102</v>
      </c>
      <c r="I6" s="38" t="s">
        <v>115</v>
      </c>
      <c r="K6" s="39" t="s">
        <v>103</v>
      </c>
      <c r="L6" s="39" t="s">
        <v>104</v>
      </c>
    </row>
    <row r="7" spans="1:11">
      <c r="A7" s="15">
        <v>1</v>
      </c>
      <c r="B7" s="16"/>
      <c r="C7" s="50"/>
      <c r="D7" s="18" t="s">
        <v>117</v>
      </c>
      <c r="E7" s="19"/>
      <c r="F7" s="20"/>
      <c r="G7" s="21" t="e">
        <f>IF(#REF!="B",F7-E7,"")</f>
        <v>#REF!</v>
      </c>
      <c r="H7" s="40" t="e">
        <f>IF(#REF!&lt;&gt;"B","",IF(E7=0,0,ROUND(G7/ABS(E7),4)))</f>
        <v>#REF!</v>
      </c>
      <c r="I7" s="41"/>
      <c r="K7" s="42"/>
    </row>
    <row r="8" spans="1:11">
      <c r="A8" s="15">
        <f>A7+1</f>
        <v>2</v>
      </c>
      <c r="B8" s="16"/>
      <c r="C8" s="50"/>
      <c r="D8" s="18"/>
      <c r="E8" s="19"/>
      <c r="F8" s="20"/>
      <c r="G8" s="21"/>
      <c r="H8" s="21"/>
      <c r="I8" s="41"/>
      <c r="K8" s="42"/>
    </row>
    <row r="9" spans="1:11">
      <c r="A9" s="15">
        <f t="shared" ref="A9:A16" si="0">A8+1</f>
        <v>3</v>
      </c>
      <c r="B9" s="16"/>
      <c r="C9" s="50"/>
      <c r="D9" s="18"/>
      <c r="E9" s="19"/>
      <c r="F9" s="20"/>
      <c r="G9" s="21"/>
      <c r="H9" s="21"/>
      <c r="I9" s="41"/>
      <c r="K9" s="42"/>
    </row>
    <row r="10" spans="1:11">
      <c r="A10" s="15">
        <f t="shared" si="0"/>
        <v>4</v>
      </c>
      <c r="B10" s="16"/>
      <c r="C10" s="50"/>
      <c r="D10" s="18"/>
      <c r="E10" s="19"/>
      <c r="F10" s="20"/>
      <c r="G10" s="21"/>
      <c r="H10" s="21"/>
      <c r="I10" s="41"/>
      <c r="K10" s="42"/>
    </row>
    <row r="11" spans="1:11">
      <c r="A11" s="15">
        <f t="shared" si="0"/>
        <v>5</v>
      </c>
      <c r="B11" s="16"/>
      <c r="C11" s="50"/>
      <c r="D11" s="18"/>
      <c r="E11" s="19"/>
      <c r="F11" s="20"/>
      <c r="G11" s="21"/>
      <c r="H11" s="21"/>
      <c r="I11" s="41"/>
      <c r="K11" s="42"/>
    </row>
    <row r="12" spans="1:11">
      <c r="A12" s="15">
        <f t="shared" si="0"/>
        <v>6</v>
      </c>
      <c r="B12" s="16"/>
      <c r="C12" s="50"/>
      <c r="D12" s="18"/>
      <c r="E12" s="19"/>
      <c r="F12" s="20"/>
      <c r="G12" s="21"/>
      <c r="H12" s="21"/>
      <c r="I12" s="41"/>
      <c r="K12" s="42"/>
    </row>
    <row r="13" spans="1:11">
      <c r="A13" s="15">
        <f t="shared" si="0"/>
        <v>7</v>
      </c>
      <c r="B13" s="16"/>
      <c r="C13" s="50"/>
      <c r="D13" s="18"/>
      <c r="E13" s="19"/>
      <c r="F13" s="20"/>
      <c r="G13" s="21"/>
      <c r="H13" s="21"/>
      <c r="I13" s="41"/>
      <c r="K13" s="42"/>
    </row>
    <row r="14" spans="1:11">
      <c r="A14" s="15">
        <f t="shared" si="0"/>
        <v>8</v>
      </c>
      <c r="B14" s="16"/>
      <c r="C14" s="50"/>
      <c r="D14" s="18"/>
      <c r="E14" s="19"/>
      <c r="F14" s="20"/>
      <c r="G14" s="21"/>
      <c r="H14" s="21"/>
      <c r="I14" s="41"/>
      <c r="K14" s="42"/>
    </row>
    <row r="15" spans="1:11">
      <c r="A15" s="15">
        <f t="shared" si="0"/>
        <v>9</v>
      </c>
      <c r="B15" s="16"/>
      <c r="C15" s="50"/>
      <c r="D15" s="18"/>
      <c r="E15" s="19"/>
      <c r="F15" s="20"/>
      <c r="G15" s="21"/>
      <c r="H15" s="21"/>
      <c r="I15" s="41"/>
      <c r="K15" s="42"/>
    </row>
    <row r="16" spans="1:11">
      <c r="A16" s="15">
        <f t="shared" si="0"/>
        <v>10</v>
      </c>
      <c r="B16" s="16"/>
      <c r="C16" s="50"/>
      <c r="D16" s="18"/>
      <c r="E16" s="19"/>
      <c r="F16" s="20"/>
      <c r="G16" s="21"/>
      <c r="H16" s="21"/>
      <c r="I16" s="41"/>
      <c r="K16" s="42"/>
    </row>
    <row r="17" spans="1:11">
      <c r="A17" s="22"/>
      <c r="B17" s="23"/>
      <c r="C17" s="23"/>
      <c r="D17" s="23"/>
      <c r="E17" s="19"/>
      <c r="F17" s="20"/>
      <c r="G17" s="21"/>
      <c r="H17" s="21"/>
      <c r="I17" s="41"/>
      <c r="K17" s="42"/>
    </row>
    <row r="18" spans="1:11">
      <c r="A18" s="26"/>
      <c r="B18" s="23"/>
      <c r="C18" s="23"/>
      <c r="D18" s="23"/>
      <c r="E18" s="19"/>
      <c r="F18" s="20"/>
      <c r="G18" s="21"/>
      <c r="H18" s="21"/>
      <c r="I18" s="41"/>
      <c r="K18" s="42"/>
    </row>
    <row r="19" spans="1:12">
      <c r="A19" s="27"/>
      <c r="B19" s="334" t="s">
        <v>110</v>
      </c>
      <c r="C19" s="334"/>
      <c r="D19" s="334"/>
      <c r="E19" s="30">
        <f>ROUND(SUM(E7:E18),2)</f>
        <v>0</v>
      </c>
      <c r="F19" s="31" t="e">
        <f>IF(#REF!="B",ROUND(SUM(F7:F18),2),"")</f>
        <v>#REF!</v>
      </c>
      <c r="G19" s="32" t="e">
        <f>IF(#REF!="B",ROUND(SUM(G7:G18),2),"")</f>
        <v>#REF!</v>
      </c>
      <c r="H19" s="43" t="e">
        <f>IF(#REF!&lt;&gt;"B","",IF(E19=0,0,ROUND(G19/ABS(E19),4)))</f>
        <v>#REF!</v>
      </c>
      <c r="I19" s="44"/>
      <c r="K19" s="45"/>
      <c r="L19" s="46" t="str">
        <f>IF(E19-K19=0,"OK","F")</f>
        <v>OK</v>
      </c>
    </row>
    <row r="20" spans="1:9">
      <c r="A20" s="33"/>
      <c r="B20" s="33"/>
      <c r="C20" s="33"/>
      <c r="D20" s="33"/>
      <c r="E20" s="33"/>
      <c r="F20" s="33"/>
      <c r="G20" s="33"/>
      <c r="H20" s="33"/>
      <c r="I20" s="33"/>
    </row>
    <row r="21" spans="1:10">
      <c r="A21" s="34" t="e">
        <f>"被评估企业填表人："&amp;#REF!</f>
        <v>#REF!</v>
      </c>
      <c r="B21" s="35"/>
      <c r="C21" s="35"/>
      <c r="D21" s="35"/>
      <c r="E21" s="35"/>
      <c r="F21" s="33"/>
      <c r="G21" s="33"/>
      <c r="H21" s="33"/>
      <c r="I21" s="47" t="e">
        <f>IF(#REF!="B","评估人员:"&amp;#REF!,"")</f>
        <v>#REF!</v>
      </c>
      <c r="J21" s="48"/>
    </row>
    <row r="22" spans="1:9">
      <c r="A22" s="34" t="e">
        <f>"填表日期："&amp;#REF!</f>
        <v>#REF!</v>
      </c>
      <c r="B22" s="35"/>
      <c r="C22" s="35"/>
      <c r="D22" s="35"/>
      <c r="E22" s="35"/>
      <c r="F22" s="33"/>
      <c r="G22" s="33"/>
      <c r="H22" s="33"/>
      <c r="I22" s="33"/>
    </row>
  </sheetData>
  <printOptions horizontalCentered="1"/>
  <pageMargins left="0.31496062992126" right="0.31496062992126" top="0.94488188976378" bottom="0.354330708661417" header="0.31496062992126" footer="0.31496062992126"/>
  <pageSetup paperSize="9" fitToHeight="0" orientation="landscape"/>
  <headerFooter/>
</worksheet>
</file>

<file path=xl/worksheets/sheet7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showGridLines="0" view="pageBreakPreview" zoomScaleNormal="100" workbookViewId="0">
      <pane xSplit="10" ySplit="6" topLeftCell="K7" activePane="bottomRight" state="frozen"/>
      <selection/>
      <selection pane="topRight"/>
      <selection pane="bottomLeft"/>
      <selection pane="bottomRight" activeCell="C13" sqref="C13"/>
    </sheetView>
  </sheetViews>
  <sheetFormatPr defaultColWidth="9" defaultRowHeight="14"/>
  <cols>
    <col min="1" max="1" width="6" customWidth="1"/>
    <col min="2" max="2" width="32.125" customWidth="1"/>
    <col min="3" max="3" width="10.625" customWidth="1"/>
    <col min="4" max="4" width="9.625" customWidth="1"/>
    <col min="5" max="5" width="7.625" customWidth="1"/>
    <col min="6" max="7" width="15.625" customWidth="1"/>
    <col min="8" max="8" width="12.375" customWidth="1"/>
    <col min="9" max="9" width="8.125" customWidth="1"/>
    <col min="11" max="11" width="2.375" customWidth="1"/>
    <col min="12" max="12" width="12.625" customWidth="1"/>
  </cols>
  <sheetData>
    <row r="1" ht="21" spans="1:10">
      <c r="A1" s="2" t="e">
        <f>目录!$C74</f>
        <v>#REF!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e">
        <f>封面!$D$13</f>
        <v>#REF!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e">
        <f>目录!$E74&amp;目录!$F74</f>
        <v>#REF!</v>
      </c>
    </row>
    <row r="4" spans="1:10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36" t="s">
        <v>94</v>
      </c>
    </row>
    <row r="5" ht="15" spans="1:10">
      <c r="A5" s="6" t="s">
        <v>95</v>
      </c>
      <c r="B5" s="7"/>
      <c r="C5" s="7"/>
      <c r="D5" s="7"/>
      <c r="E5" s="7"/>
      <c r="F5" s="7"/>
      <c r="G5" s="8" t="s">
        <v>96</v>
      </c>
      <c r="H5" s="9"/>
      <c r="I5" s="9"/>
      <c r="J5" s="37"/>
    </row>
    <row r="6" s="1" customFormat="1" ht="13" spans="1:13">
      <c r="A6" s="10" t="s">
        <v>112</v>
      </c>
      <c r="B6" s="11" t="s">
        <v>371</v>
      </c>
      <c r="C6" s="11" t="s">
        <v>372</v>
      </c>
      <c r="D6" s="11" t="s">
        <v>354</v>
      </c>
      <c r="E6" s="11" t="s">
        <v>114</v>
      </c>
      <c r="F6" s="12" t="s">
        <v>99</v>
      </c>
      <c r="G6" s="13" t="s">
        <v>100</v>
      </c>
      <c r="H6" s="14" t="s">
        <v>101</v>
      </c>
      <c r="I6" s="14" t="s">
        <v>102</v>
      </c>
      <c r="J6" s="38" t="s">
        <v>115</v>
      </c>
      <c r="L6" s="39" t="s">
        <v>103</v>
      </c>
      <c r="M6" s="39" t="s">
        <v>104</v>
      </c>
    </row>
    <row r="7" spans="1:12">
      <c r="A7" s="15">
        <v>1</v>
      </c>
      <c r="B7" s="16"/>
      <c r="C7" s="16"/>
      <c r="D7" s="66"/>
      <c r="E7" s="18"/>
      <c r="F7" s="19"/>
      <c r="G7" s="20"/>
      <c r="H7" s="21" t="e">
        <f>IF(#REF!="B",G7-F7,"")</f>
        <v>#REF!</v>
      </c>
      <c r="I7" s="40" t="e">
        <f>IF(#REF!="B",IF(F7=0,0,ROUND(H7/ABS(F7),4)),"")</f>
        <v>#REF!</v>
      </c>
      <c r="J7" s="41"/>
      <c r="L7" s="42"/>
    </row>
    <row r="8" spans="1:12">
      <c r="A8" s="15">
        <f>A7+1</f>
        <v>2</v>
      </c>
      <c r="B8" s="16"/>
      <c r="C8" s="16"/>
      <c r="D8" s="66"/>
      <c r="E8" s="18"/>
      <c r="F8" s="19"/>
      <c r="G8" s="20"/>
      <c r="H8" s="21"/>
      <c r="I8" s="21"/>
      <c r="J8" s="41"/>
      <c r="L8" s="42"/>
    </row>
    <row r="9" spans="1:12">
      <c r="A9" s="15">
        <f t="shared" ref="A9:A16" si="0">A8+1</f>
        <v>3</v>
      </c>
      <c r="B9" s="16"/>
      <c r="C9" s="16"/>
      <c r="D9" s="66"/>
      <c r="E9" s="18"/>
      <c r="F9" s="19"/>
      <c r="G9" s="20"/>
      <c r="H9" s="21"/>
      <c r="I9" s="21"/>
      <c r="J9" s="41"/>
      <c r="L9" s="42"/>
    </row>
    <row r="10" spans="1:12">
      <c r="A10" s="15">
        <f t="shared" si="0"/>
        <v>4</v>
      </c>
      <c r="B10" s="16"/>
      <c r="C10" s="16"/>
      <c r="D10" s="66"/>
      <c r="E10" s="18"/>
      <c r="F10" s="19"/>
      <c r="G10" s="20"/>
      <c r="H10" s="21"/>
      <c r="I10" s="21"/>
      <c r="J10" s="41"/>
      <c r="L10" s="42"/>
    </row>
    <row r="11" spans="1:12">
      <c r="A11" s="15">
        <f t="shared" si="0"/>
        <v>5</v>
      </c>
      <c r="B11" s="16"/>
      <c r="C11" s="16"/>
      <c r="D11" s="66"/>
      <c r="E11" s="18"/>
      <c r="F11" s="19"/>
      <c r="G11" s="20"/>
      <c r="H11" s="21"/>
      <c r="I11" s="21"/>
      <c r="J11" s="41"/>
      <c r="L11" s="42"/>
    </row>
    <row r="12" spans="1:12">
      <c r="A12" s="15">
        <f t="shared" si="0"/>
        <v>6</v>
      </c>
      <c r="B12" s="16"/>
      <c r="C12" s="16"/>
      <c r="D12" s="66"/>
      <c r="E12" s="18"/>
      <c r="F12" s="19"/>
      <c r="G12" s="20"/>
      <c r="H12" s="21"/>
      <c r="I12" s="21"/>
      <c r="J12" s="41"/>
      <c r="L12" s="42"/>
    </row>
    <row r="13" spans="1:12">
      <c r="A13" s="15">
        <f t="shared" si="0"/>
        <v>7</v>
      </c>
      <c r="B13" s="16"/>
      <c r="C13" s="16"/>
      <c r="D13" s="66"/>
      <c r="E13" s="18"/>
      <c r="F13" s="19"/>
      <c r="G13" s="20"/>
      <c r="H13" s="21"/>
      <c r="I13" s="21"/>
      <c r="J13" s="41"/>
      <c r="L13" s="42"/>
    </row>
    <row r="14" spans="1:12">
      <c r="A14" s="15">
        <f t="shared" si="0"/>
        <v>8</v>
      </c>
      <c r="B14" s="16"/>
      <c r="C14" s="16"/>
      <c r="D14" s="66"/>
      <c r="E14" s="18"/>
      <c r="F14" s="19"/>
      <c r="G14" s="20"/>
      <c r="H14" s="21"/>
      <c r="I14" s="21"/>
      <c r="J14" s="41"/>
      <c r="L14" s="42"/>
    </row>
    <row r="15" spans="1:12">
      <c r="A15" s="15">
        <f t="shared" si="0"/>
        <v>9</v>
      </c>
      <c r="B15" s="16"/>
      <c r="C15" s="16"/>
      <c r="D15" s="66"/>
      <c r="E15" s="18"/>
      <c r="F15" s="19"/>
      <c r="G15" s="20"/>
      <c r="H15" s="21"/>
      <c r="I15" s="21"/>
      <c r="J15" s="41"/>
      <c r="L15" s="42"/>
    </row>
    <row r="16" spans="1:12">
      <c r="A16" s="15">
        <f t="shared" si="0"/>
        <v>10</v>
      </c>
      <c r="B16" s="16"/>
      <c r="C16" s="16"/>
      <c r="D16" s="67"/>
      <c r="E16" s="18"/>
      <c r="F16" s="19"/>
      <c r="G16" s="20"/>
      <c r="H16" s="21"/>
      <c r="I16" s="21"/>
      <c r="J16" s="41"/>
      <c r="L16" s="42"/>
    </row>
    <row r="17" spans="1:12">
      <c r="A17" s="22"/>
      <c r="B17" s="23"/>
      <c r="C17" s="24"/>
      <c r="D17" s="67"/>
      <c r="E17" s="23"/>
      <c r="F17" s="19"/>
      <c r="G17" s="20"/>
      <c r="H17" s="21"/>
      <c r="I17" s="21"/>
      <c r="J17" s="41"/>
      <c r="L17" s="42"/>
    </row>
    <row r="18" spans="1:12">
      <c r="A18" s="26"/>
      <c r="B18" s="23"/>
      <c r="C18" s="24"/>
      <c r="D18" s="67"/>
      <c r="E18" s="23"/>
      <c r="F18" s="19"/>
      <c r="G18" s="20"/>
      <c r="H18" s="21"/>
      <c r="I18" s="21"/>
      <c r="J18" s="41"/>
      <c r="L18" s="42"/>
    </row>
    <row r="19" spans="1:13">
      <c r="A19" s="27"/>
      <c r="B19" s="28" t="s">
        <v>110</v>
      </c>
      <c r="C19" s="29"/>
      <c r="D19" s="29"/>
      <c r="E19" s="29"/>
      <c r="F19" s="30">
        <f>ROUND(SUM(F7:F18),2)</f>
        <v>0</v>
      </c>
      <c r="G19" s="31" t="e">
        <f>IF(#REF!="B",ROUND(SUM(G7:G18),2),"")</f>
        <v>#REF!</v>
      </c>
      <c r="H19" s="32" t="e">
        <f>IF(#REF!="B",ROUND(SUM(H7:H18),2),"")</f>
        <v>#REF!</v>
      </c>
      <c r="I19" s="43" t="e">
        <f>IF(#REF!="B",IF(F19=0,0,ROUND(H19/ABS(F19),4)),"")</f>
        <v>#REF!</v>
      </c>
      <c r="J19" s="44"/>
      <c r="L19" s="45"/>
      <c r="M19" s="46" t="str">
        <f>IF(F19-L19=0,"OK","F")</f>
        <v>OK</v>
      </c>
    </row>
    <row r="20" spans="1:10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1">
      <c r="A21" s="34" t="e">
        <f>"被评估企业填表人："&amp;#REF!</f>
        <v>#REF!</v>
      </c>
      <c r="B21" s="35"/>
      <c r="C21" s="35"/>
      <c r="D21" s="35"/>
      <c r="E21" s="35"/>
      <c r="F21" s="35"/>
      <c r="G21" s="33"/>
      <c r="H21" s="33"/>
      <c r="I21" s="33"/>
      <c r="J21" s="47" t="e">
        <f>IF(#REF!="B","评估人员:"&amp;#REF!,"")</f>
        <v>#REF!</v>
      </c>
      <c r="K21" s="48"/>
    </row>
    <row r="22" spans="1:10">
      <c r="A22" s="34" t="e">
        <f>"填表日期："&amp;#REF!</f>
        <v>#REF!</v>
      </c>
      <c r="B22" s="35"/>
      <c r="C22" s="35"/>
      <c r="D22" s="35"/>
      <c r="E22" s="35"/>
      <c r="F22" s="35"/>
      <c r="G22" s="33"/>
      <c r="H22" s="33"/>
      <c r="I22" s="33"/>
      <c r="J22" s="33"/>
    </row>
  </sheetData>
  <printOptions horizontalCentered="1"/>
  <pageMargins left="0.31496062992126" right="0.31496062992126" top="0.94488188976378" bottom="0.354330708661417" header="0.31496062992126" footer="0.31496062992126"/>
  <pageSetup paperSize="9" fitToHeight="0" orientation="landscape"/>
  <headerFooter/>
</worksheet>
</file>

<file path=xl/worksheets/sheet7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showGridLines="0" view="pageBreakPreview" zoomScale="112" zoomScaleNormal="100" workbookViewId="0">
      <pane xSplit="6" ySplit="7" topLeftCell="G8" activePane="bottomRight" state="frozen"/>
      <selection/>
      <selection pane="topRight"/>
      <selection pane="bottomLeft"/>
      <selection pane="bottomRight" activeCell="F19" sqref="F19"/>
    </sheetView>
  </sheetViews>
  <sheetFormatPr defaultColWidth="9" defaultRowHeight="14"/>
  <cols>
    <col min="1" max="1" width="41.375" customWidth="1"/>
    <col min="2" max="2" width="7.625" customWidth="1"/>
    <col min="3" max="4" width="15.625" customWidth="1"/>
    <col min="5" max="5" width="14.75" customWidth="1"/>
    <col min="8" max="8" width="12.625" customWidth="1"/>
  </cols>
  <sheetData>
    <row r="1" ht="28.35" customHeight="1" spans="1:6">
      <c r="A1" s="2" t="e">
        <f>目录!$C75</f>
        <v>#REF!</v>
      </c>
      <c r="B1" s="3"/>
      <c r="C1" s="3"/>
      <c r="D1" s="3"/>
      <c r="E1" s="3"/>
      <c r="F1" s="3"/>
    </row>
    <row r="2" spans="1:6">
      <c r="A2" s="4" t="e">
        <f>封面!$D$13</f>
        <v>#REF!</v>
      </c>
      <c r="B2" s="3"/>
      <c r="C2" s="3"/>
      <c r="D2" s="3"/>
      <c r="E2" s="3"/>
      <c r="F2" s="3"/>
    </row>
    <row r="3" spans="1:6">
      <c r="A3" s="5"/>
      <c r="B3" s="5"/>
      <c r="C3" s="5"/>
      <c r="D3" s="5"/>
      <c r="E3" s="36"/>
      <c r="F3" s="36" t="e">
        <f>目录!$E75&amp;目录!$F75</f>
        <v>#REF!</v>
      </c>
    </row>
    <row r="4" spans="1:6">
      <c r="A4" s="5" t="e">
        <f>#REF!</f>
        <v>#REF!</v>
      </c>
      <c r="B4" s="5"/>
      <c r="C4" s="5"/>
      <c r="D4" s="5"/>
      <c r="E4" s="5"/>
      <c r="F4" s="36" t="s">
        <v>94</v>
      </c>
    </row>
    <row r="5" ht="15" spans="1:6">
      <c r="A5" s="6" t="s">
        <v>95</v>
      </c>
      <c r="B5" s="7"/>
      <c r="C5" s="7"/>
      <c r="D5" s="8" t="s">
        <v>96</v>
      </c>
      <c r="E5" s="9"/>
      <c r="F5" s="37"/>
    </row>
    <row r="6" spans="1:9">
      <c r="A6" s="10" t="s">
        <v>97</v>
      </c>
      <c r="B6" s="11" t="s">
        <v>98</v>
      </c>
      <c r="C6" s="12" t="s">
        <v>99</v>
      </c>
      <c r="D6" s="13" t="s">
        <v>100</v>
      </c>
      <c r="E6" s="14" t="s">
        <v>101</v>
      </c>
      <c r="F6" s="38" t="s">
        <v>102</v>
      </c>
      <c r="H6" s="39" t="s">
        <v>103</v>
      </c>
      <c r="I6" s="39" t="s">
        <v>104</v>
      </c>
    </row>
    <row r="7" spans="1:8">
      <c r="A7" s="54"/>
      <c r="B7" s="55" t="s">
        <v>105</v>
      </c>
      <c r="C7" s="56" t="s">
        <v>106</v>
      </c>
      <c r="D7" s="57" t="s">
        <v>107</v>
      </c>
      <c r="E7" s="58" t="s">
        <v>108</v>
      </c>
      <c r="F7" s="59" t="s">
        <v>109</v>
      </c>
      <c r="H7" s="53"/>
    </row>
    <row r="8" spans="1:9">
      <c r="A8" s="26" t="e">
        <f>#REF!</f>
        <v>#REF!</v>
      </c>
      <c r="B8" s="60" t="s">
        <v>86</v>
      </c>
      <c r="C8" s="19">
        <f>'6.1长期借款'!H19</f>
        <v>0</v>
      </c>
      <c r="D8" s="20" t="e">
        <f>IF(#REF!="B",'6.1长期借款'!I19,"")</f>
        <v>#REF!</v>
      </c>
      <c r="E8" s="21" t="e">
        <f>IF(#REF!="B",D8-C8,"")</f>
        <v>#REF!</v>
      </c>
      <c r="F8" s="61" t="e">
        <f>IF(#REF!="B",IF(C8=0,0,ROUND(E8/ABS(C8),4)),"")</f>
        <v>#REF!</v>
      </c>
      <c r="H8" s="42"/>
      <c r="I8" s="46" t="str">
        <f t="shared" ref="I8:I13" si="0">IF(ABS(C8-H8)&lt;0.00001,"OK","F")</f>
        <v>OK</v>
      </c>
    </row>
    <row r="9" spans="1:9">
      <c r="A9" s="22" t="e">
        <f>#REF!</f>
        <v>#REF!</v>
      </c>
      <c r="B9" s="60" t="s">
        <v>87</v>
      </c>
      <c r="C9" s="19">
        <f>'6.2应付债券'!H19</f>
        <v>0</v>
      </c>
      <c r="D9" s="20" t="e">
        <f>IF(#REF!="B",'6.2应付债券'!I19,"")</f>
        <v>#REF!</v>
      </c>
      <c r="E9" s="21" t="e">
        <f>IF(#REF!="B",D9-C9,"")</f>
        <v>#REF!</v>
      </c>
      <c r="F9" s="61" t="e">
        <f>IF(#REF!="B",IF(C9=0,0,ROUND(E9/ABS(C9),4)),"")</f>
        <v>#REF!</v>
      </c>
      <c r="H9" s="42"/>
      <c r="I9" s="46" t="str">
        <f t="shared" si="0"/>
        <v>OK</v>
      </c>
    </row>
    <row r="10" spans="1:9">
      <c r="A10" s="22" t="e">
        <f>#REF!</f>
        <v>#REF!</v>
      </c>
      <c r="B10" s="60" t="s">
        <v>88</v>
      </c>
      <c r="C10" s="19">
        <f>'6.3租赁负债'!F19</f>
        <v>0</v>
      </c>
      <c r="D10" s="20" t="e">
        <f>IF(#REF!="B",'6.3租赁负债'!G19,"")</f>
        <v>#REF!</v>
      </c>
      <c r="E10" s="21" t="e">
        <f>IF(#REF!="B",D10-C10,"")</f>
        <v>#REF!</v>
      </c>
      <c r="F10" s="61" t="e">
        <f>IF(#REF!="B",IF(C10=0,0,ROUND(E10/ABS(C10),4)),"")</f>
        <v>#REF!</v>
      </c>
      <c r="H10" s="42"/>
      <c r="I10" s="46" t="str">
        <f t="shared" si="0"/>
        <v>OK</v>
      </c>
    </row>
    <row r="11" spans="1:9">
      <c r="A11" s="26" t="e">
        <f>#REF!</f>
        <v>#REF!</v>
      </c>
      <c r="B11" s="60" t="s">
        <v>89</v>
      </c>
      <c r="C11" s="19">
        <f>'6.4长期应付'!F19</f>
        <v>0</v>
      </c>
      <c r="D11" s="20" t="e">
        <f>IF(#REF!="B",'6.4长期应付'!G19,"")</f>
        <v>#REF!</v>
      </c>
      <c r="E11" s="21" t="e">
        <f>IF(#REF!="B",D11-C11,"")</f>
        <v>#REF!</v>
      </c>
      <c r="F11" s="61" t="e">
        <f>IF(#REF!="B",IF(C11=0,0,ROUND(E11/ABS(C11),4)),"")</f>
        <v>#REF!</v>
      </c>
      <c r="H11" s="42"/>
      <c r="I11" s="46" t="str">
        <f t="shared" si="0"/>
        <v>OK</v>
      </c>
    </row>
    <row r="12" spans="1:9">
      <c r="A12" s="26" t="e">
        <f>#REF!</f>
        <v>#REF!</v>
      </c>
      <c r="B12" s="60" t="s">
        <v>90</v>
      </c>
      <c r="C12" s="19">
        <f>'6.5预计负债'!F19</f>
        <v>0</v>
      </c>
      <c r="D12" s="20" t="e">
        <f>IF(#REF!="B",'6.5预计负债'!G19,"")</f>
        <v>#REF!</v>
      </c>
      <c r="E12" s="21" t="e">
        <f>IF(#REF!="B",D12-C12,"")</f>
        <v>#REF!</v>
      </c>
      <c r="F12" s="61" t="e">
        <f>IF(#REF!="B",IF(C12=0,0,ROUND(E12/ABS(C12),4)),"")</f>
        <v>#REF!</v>
      </c>
      <c r="H12" s="42"/>
      <c r="I12" s="46" t="str">
        <f t="shared" si="0"/>
        <v>OK</v>
      </c>
    </row>
    <row r="13" spans="1:9">
      <c r="A13" s="26" t="e">
        <f>#REF!</f>
        <v>#REF!</v>
      </c>
      <c r="B13" s="60" t="s">
        <v>91</v>
      </c>
      <c r="C13" s="19">
        <f>'6.6递延收益'!F19</f>
        <v>0</v>
      </c>
      <c r="D13" s="20" t="e">
        <f>IF(#REF!="B",'6.6递延收益'!G19,"")</f>
        <v>#REF!</v>
      </c>
      <c r="E13" s="21" t="e">
        <f>IF(#REF!="B",D13-C13,"")</f>
        <v>#REF!</v>
      </c>
      <c r="F13" s="61" t="e">
        <f>IF(#REF!="B",IF(C13=0,0,ROUND(E13/ABS(C13),4)),"")</f>
        <v>#REF!</v>
      </c>
      <c r="H13" s="42"/>
      <c r="I13" s="46" t="str">
        <f t="shared" si="0"/>
        <v>OK</v>
      </c>
    </row>
    <row r="14" spans="1:9">
      <c r="A14" s="26" t="e">
        <f>#REF!</f>
        <v>#REF!</v>
      </c>
      <c r="B14" s="60" t="s">
        <v>92</v>
      </c>
      <c r="C14" s="19">
        <f>'6.7递延税负'!F19</f>
        <v>0</v>
      </c>
      <c r="D14" s="20" t="e">
        <f>IF(#REF!="B",'6.7递延税负'!G19,"")</f>
        <v>#REF!</v>
      </c>
      <c r="E14" s="21" t="e">
        <f>IF(#REF!="B",D14-C14,"")</f>
        <v>#REF!</v>
      </c>
      <c r="F14" s="61" t="e">
        <f>IF(#REF!="B",IF(C14=0,0,ROUND(E14/ABS(C14),4)),"")</f>
        <v>#REF!</v>
      </c>
      <c r="H14" s="42"/>
      <c r="I14" s="46" t="str">
        <f t="shared" ref="I14:I17" si="1">IF(ABS(C14-H14)&lt;0.00001,"OK","F")</f>
        <v>OK</v>
      </c>
    </row>
    <row r="15" spans="1:9">
      <c r="A15" s="26" t="e">
        <f>#REF!</f>
        <v>#REF!</v>
      </c>
      <c r="B15" s="60" t="s">
        <v>93</v>
      </c>
      <c r="C15" s="19">
        <f>'6.8其他非流负债'!F19</f>
        <v>0</v>
      </c>
      <c r="D15" s="20" t="e">
        <f>IF(#REF!="B",'6.8其他非流负债'!G19,"")</f>
        <v>#REF!</v>
      </c>
      <c r="E15" s="21" t="e">
        <f>IF(#REF!="B",D15-C15,"")</f>
        <v>#REF!</v>
      </c>
      <c r="F15" s="61" t="e">
        <f>IF(#REF!="B",IF(C15=0,0,ROUND(E15/ABS(C15),4)),"")</f>
        <v>#REF!</v>
      </c>
      <c r="H15" s="42"/>
      <c r="I15" s="46" t="str">
        <f t="shared" si="1"/>
        <v>OK</v>
      </c>
    </row>
    <row r="16" spans="1:9">
      <c r="A16" s="26"/>
      <c r="B16" s="23"/>
      <c r="C16" s="19"/>
      <c r="D16" s="20"/>
      <c r="E16" s="21"/>
      <c r="F16" s="61"/>
      <c r="H16" s="42"/>
      <c r="I16" s="46"/>
    </row>
    <row r="17" spans="1:9">
      <c r="A17" s="27" t="s">
        <v>110</v>
      </c>
      <c r="B17" s="62"/>
      <c r="C17" s="63">
        <f>ROUND(SUM(C8:C16),2)</f>
        <v>0</v>
      </c>
      <c r="D17" s="64" t="e">
        <f>IF(#REF!="B",ROUND(SUM(D8:D16),2),"")</f>
        <v>#REF!</v>
      </c>
      <c r="E17" s="64" t="e">
        <f>IF(#REF!="B",ROUND(SUM(E8:E16),2),"")</f>
        <v>#REF!</v>
      </c>
      <c r="F17" s="65" t="e">
        <f>IF(#REF!="B",IF(C17=0,0,ROUND(E17/ABS(C17),4)),"")</f>
        <v>#REF!</v>
      </c>
      <c r="H17" s="45"/>
      <c r="I17" s="46" t="str">
        <f t="shared" si="1"/>
        <v>OK</v>
      </c>
    </row>
    <row r="19" spans="1:7">
      <c r="A19" s="34" t="e">
        <f>"被评估企业填表人："&amp;#REF!</f>
        <v>#REF!</v>
      </c>
      <c r="B19" s="35"/>
      <c r="C19" s="35"/>
      <c r="D19" s="33"/>
      <c r="E19" s="33"/>
      <c r="F19" s="47" t="e">
        <f>IF(#REF!="B","评估人员:"&amp;#REF!,"")</f>
        <v>#REF!</v>
      </c>
      <c r="G19" s="48"/>
    </row>
    <row r="20" spans="1:6">
      <c r="A20" s="34" t="e">
        <f>"填表日期："&amp;#REF!</f>
        <v>#REF!</v>
      </c>
      <c r="B20" s="35"/>
      <c r="C20" s="35"/>
      <c r="D20" s="33"/>
      <c r="E20" s="33"/>
      <c r="F20" s="33"/>
    </row>
  </sheetData>
  <mergeCells count="1">
    <mergeCell ref="A6:A7"/>
  </mergeCells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  <colBreaks count="1" manualBreakCount="1">
    <brk id="6" max="1048575" man="1"/>
  </colBreaks>
  <legacy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showGridLines="0" view="pageBreakPreview" zoomScale="102" zoomScaleNormal="100" workbookViewId="0">
      <pane xSplit="12" ySplit="6" topLeftCell="M7" activePane="bottomRight" state="frozen"/>
      <selection/>
      <selection pane="topRight"/>
      <selection pane="bottomLeft"/>
      <selection pane="bottomRight" activeCell="L21" sqref="L21"/>
    </sheetView>
  </sheetViews>
  <sheetFormatPr defaultColWidth="9" defaultRowHeight="14"/>
  <cols>
    <col min="1" max="1" width="6" customWidth="1"/>
    <col min="2" max="2" width="28.375" customWidth="1"/>
    <col min="3" max="3" width="20" customWidth="1"/>
    <col min="4" max="5" width="9.625" customWidth="1"/>
    <col min="6" max="6" width="6.375" customWidth="1"/>
    <col min="7" max="7" width="7.625" customWidth="1"/>
    <col min="8" max="9" width="15.625" customWidth="1"/>
    <col min="10" max="10" width="12.375" customWidth="1"/>
    <col min="11" max="11" width="8.125" customWidth="1"/>
    <col min="13" max="13" width="2.625" customWidth="1"/>
    <col min="14" max="14" width="12.625" customWidth="1"/>
  </cols>
  <sheetData>
    <row r="1" ht="21" spans="1:12">
      <c r="A1" s="2" t="e">
        <f>目录!$C76</f>
        <v>#REF!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4" t="e">
        <f>封面!$D$13</f>
        <v>#REF!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5"/>
      <c r="B3" s="5"/>
      <c r="C3" s="5"/>
      <c r="D3" s="5"/>
      <c r="E3" s="5"/>
      <c r="F3" s="5"/>
      <c r="G3" s="5"/>
      <c r="H3" s="5"/>
      <c r="I3" s="5"/>
      <c r="J3" s="5"/>
      <c r="K3" s="36"/>
      <c r="L3" s="36" t="e">
        <f>目录!$E76&amp;目录!$F76</f>
        <v>#REF!</v>
      </c>
    </row>
    <row r="4" spans="1:12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5"/>
      <c r="K4" s="5"/>
      <c r="L4" s="36" t="s">
        <v>94</v>
      </c>
    </row>
    <row r="5" ht="15" spans="1:12">
      <c r="A5" s="6" t="s">
        <v>95</v>
      </c>
      <c r="B5" s="7"/>
      <c r="C5" s="7"/>
      <c r="D5" s="7"/>
      <c r="E5" s="7"/>
      <c r="F5" s="7"/>
      <c r="G5" s="7"/>
      <c r="H5" s="7"/>
      <c r="I5" s="8" t="s">
        <v>96</v>
      </c>
      <c r="J5" s="9"/>
      <c r="K5" s="9"/>
      <c r="L5" s="37"/>
    </row>
    <row r="6" s="1" customFormat="1" ht="13" spans="1:15">
      <c r="A6" s="10" t="s">
        <v>112</v>
      </c>
      <c r="B6" s="11" t="s">
        <v>366</v>
      </c>
      <c r="C6" s="11" t="s">
        <v>119</v>
      </c>
      <c r="D6" s="11" t="s">
        <v>367</v>
      </c>
      <c r="E6" s="11" t="s">
        <v>368</v>
      </c>
      <c r="F6" s="11" t="s">
        <v>383</v>
      </c>
      <c r="G6" s="11" t="s">
        <v>114</v>
      </c>
      <c r="H6" s="12" t="s">
        <v>99</v>
      </c>
      <c r="I6" s="13" t="s">
        <v>100</v>
      </c>
      <c r="J6" s="14" t="s">
        <v>101</v>
      </c>
      <c r="K6" s="14" t="s">
        <v>102</v>
      </c>
      <c r="L6" s="38" t="s">
        <v>115</v>
      </c>
      <c r="N6" s="39" t="s">
        <v>103</v>
      </c>
      <c r="O6" s="39" t="s">
        <v>104</v>
      </c>
    </row>
    <row r="7" spans="1:14">
      <c r="A7" s="15">
        <v>1</v>
      </c>
      <c r="B7" s="16"/>
      <c r="C7" s="50"/>
      <c r="D7" s="51"/>
      <c r="E7" s="51"/>
      <c r="F7" s="52"/>
      <c r="G7" s="18" t="s">
        <v>117</v>
      </c>
      <c r="H7" s="19"/>
      <c r="I7" s="20"/>
      <c r="J7" s="21" t="e">
        <f>IF(#REF!="B",I7-H7,"")</f>
        <v>#REF!</v>
      </c>
      <c r="K7" s="40" t="e">
        <f>IF(#REF!="B",IF(H7=0,0,ROUND(J7/ABS(H7),4)),"")</f>
        <v>#REF!</v>
      </c>
      <c r="L7" s="41"/>
      <c r="N7" s="42"/>
    </row>
    <row r="8" spans="1:14">
      <c r="A8" s="15">
        <f>A7+1</f>
        <v>2</v>
      </c>
      <c r="B8" s="16"/>
      <c r="C8" s="50"/>
      <c r="D8" s="51"/>
      <c r="E8" s="51"/>
      <c r="F8" s="52"/>
      <c r="G8" s="18"/>
      <c r="H8" s="19"/>
      <c r="I8" s="20"/>
      <c r="J8" s="21"/>
      <c r="K8" s="21"/>
      <c r="L8" s="41"/>
      <c r="N8" s="42"/>
    </row>
    <row r="9" spans="1:14">
      <c r="A9" s="15">
        <f t="shared" ref="A9:A16" si="0">A8+1</f>
        <v>3</v>
      </c>
      <c r="B9" s="16"/>
      <c r="C9" s="50"/>
      <c r="D9" s="51"/>
      <c r="E9" s="51"/>
      <c r="F9" s="52"/>
      <c r="G9" s="18"/>
      <c r="H9" s="19"/>
      <c r="I9" s="20"/>
      <c r="J9" s="21"/>
      <c r="K9" s="21"/>
      <c r="L9" s="41"/>
      <c r="N9" s="42"/>
    </row>
    <row r="10" spans="1:14">
      <c r="A10" s="15">
        <f t="shared" si="0"/>
        <v>4</v>
      </c>
      <c r="B10" s="16"/>
      <c r="C10" s="50"/>
      <c r="D10" s="51"/>
      <c r="E10" s="51"/>
      <c r="F10" s="52"/>
      <c r="G10" s="18"/>
      <c r="H10" s="19"/>
      <c r="I10" s="20"/>
      <c r="J10" s="21"/>
      <c r="K10" s="21"/>
      <c r="L10" s="41"/>
      <c r="N10" s="42"/>
    </row>
    <row r="11" spans="1:14">
      <c r="A11" s="15">
        <f t="shared" si="0"/>
        <v>5</v>
      </c>
      <c r="B11" s="16"/>
      <c r="C11" s="50"/>
      <c r="D11" s="51"/>
      <c r="E11" s="51"/>
      <c r="F11" s="52"/>
      <c r="G11" s="18"/>
      <c r="H11" s="19"/>
      <c r="I11" s="20"/>
      <c r="J11" s="21"/>
      <c r="K11" s="21"/>
      <c r="L11" s="41"/>
      <c r="N11" s="42"/>
    </row>
    <row r="12" spans="1:14">
      <c r="A12" s="15">
        <f t="shared" si="0"/>
        <v>6</v>
      </c>
      <c r="B12" s="16"/>
      <c r="C12" s="50"/>
      <c r="D12" s="51"/>
      <c r="E12" s="51"/>
      <c r="F12" s="52"/>
      <c r="G12" s="18"/>
      <c r="H12" s="19"/>
      <c r="I12" s="20"/>
      <c r="J12" s="21"/>
      <c r="K12" s="21"/>
      <c r="L12" s="41"/>
      <c r="N12" s="42"/>
    </row>
    <row r="13" spans="1:14">
      <c r="A13" s="15">
        <f t="shared" si="0"/>
        <v>7</v>
      </c>
      <c r="B13" s="16"/>
      <c r="C13" s="50"/>
      <c r="D13" s="51"/>
      <c r="E13" s="51"/>
      <c r="F13" s="52"/>
      <c r="G13" s="18"/>
      <c r="H13" s="19"/>
      <c r="I13" s="20"/>
      <c r="J13" s="21"/>
      <c r="K13" s="21"/>
      <c r="L13" s="41"/>
      <c r="N13" s="42"/>
    </row>
    <row r="14" spans="1:14">
      <c r="A14" s="15">
        <f t="shared" si="0"/>
        <v>8</v>
      </c>
      <c r="B14" s="16"/>
      <c r="C14" s="50"/>
      <c r="D14" s="51"/>
      <c r="E14" s="51"/>
      <c r="F14" s="52"/>
      <c r="G14" s="18"/>
      <c r="H14" s="19"/>
      <c r="I14" s="20"/>
      <c r="J14" s="21"/>
      <c r="K14" s="21"/>
      <c r="L14" s="41"/>
      <c r="N14" s="42"/>
    </row>
    <row r="15" spans="1:14">
      <c r="A15" s="15">
        <f t="shared" si="0"/>
        <v>9</v>
      </c>
      <c r="B15" s="16"/>
      <c r="C15" s="50"/>
      <c r="D15" s="51"/>
      <c r="E15" s="51"/>
      <c r="F15" s="52"/>
      <c r="G15" s="18"/>
      <c r="H15" s="19"/>
      <c r="I15" s="20"/>
      <c r="J15" s="21"/>
      <c r="K15" s="21"/>
      <c r="L15" s="41"/>
      <c r="N15" s="42"/>
    </row>
    <row r="16" spans="1:14">
      <c r="A16" s="15">
        <f t="shared" si="0"/>
        <v>10</v>
      </c>
      <c r="B16" s="16"/>
      <c r="C16" s="50"/>
      <c r="D16" s="51"/>
      <c r="E16" s="51"/>
      <c r="F16" s="52"/>
      <c r="G16" s="18"/>
      <c r="H16" s="19"/>
      <c r="I16" s="20"/>
      <c r="J16" s="21"/>
      <c r="K16" s="21"/>
      <c r="L16" s="41"/>
      <c r="N16" s="42"/>
    </row>
    <row r="17" spans="1:14">
      <c r="A17" s="22"/>
      <c r="B17" s="23"/>
      <c r="C17" s="23"/>
      <c r="D17" s="51"/>
      <c r="E17" s="51"/>
      <c r="F17" s="52"/>
      <c r="G17" s="23"/>
      <c r="H17" s="19"/>
      <c r="I17" s="20"/>
      <c r="J17" s="21"/>
      <c r="K17" s="21"/>
      <c r="L17" s="41"/>
      <c r="N17" s="42"/>
    </row>
    <row r="18" spans="1:14">
      <c r="A18" s="26"/>
      <c r="B18" s="23"/>
      <c r="C18" s="23"/>
      <c r="D18" s="51"/>
      <c r="E18" s="51"/>
      <c r="F18" s="52"/>
      <c r="G18" s="23"/>
      <c r="H18" s="19"/>
      <c r="I18" s="20"/>
      <c r="J18" s="21"/>
      <c r="K18" s="21"/>
      <c r="L18" s="41"/>
      <c r="N18" s="42"/>
    </row>
    <row r="19" spans="1:15">
      <c r="A19" s="27"/>
      <c r="B19" s="28" t="s">
        <v>110</v>
      </c>
      <c r="C19" s="29"/>
      <c r="D19" s="29"/>
      <c r="E19" s="29"/>
      <c r="F19" s="29"/>
      <c r="G19" s="29"/>
      <c r="H19" s="30">
        <f>ROUND(SUM(H7:H18),2)</f>
        <v>0</v>
      </c>
      <c r="I19" s="31" t="e">
        <f>IF(#REF!="B",ROUND(SUM(I7:I18),2),"")</f>
        <v>#REF!</v>
      </c>
      <c r="J19" s="32" t="e">
        <f>IF(#REF!="B",ROUND(SUM(J7:J18),2),"")</f>
        <v>#REF!</v>
      </c>
      <c r="K19" s="43" t="e">
        <f>IF(#REF!="B",IF(H19=0,0,ROUND(J19/ABS(H19),4)),"")</f>
        <v>#REF!</v>
      </c>
      <c r="L19" s="44"/>
      <c r="N19" s="45"/>
      <c r="O19" s="46" t="str">
        <f>IF(H19-N19=0,"OK","F")</f>
        <v>OK</v>
      </c>
    </row>
    <row r="21" spans="1:13">
      <c r="A21" s="34" t="e">
        <f>"被评估企业填表人："&amp;#REF!</f>
        <v>#REF!</v>
      </c>
      <c r="B21" s="35"/>
      <c r="C21" s="35"/>
      <c r="D21" s="35"/>
      <c r="E21" s="35"/>
      <c r="F21" s="35"/>
      <c r="G21" s="35"/>
      <c r="H21" s="35"/>
      <c r="I21" s="33"/>
      <c r="J21" s="33"/>
      <c r="K21" s="33"/>
      <c r="L21" s="47" t="e">
        <f>IF(#REF!="B","评估人员:"&amp;#REF!,"")</f>
        <v>#REF!</v>
      </c>
      <c r="M21" s="48"/>
    </row>
    <row r="22" spans="1:12">
      <c r="A22" s="34" t="e">
        <f>"填表日期："&amp;#REF!</f>
        <v>#REF!</v>
      </c>
      <c r="B22" s="35"/>
      <c r="C22" s="35"/>
      <c r="D22" s="35"/>
      <c r="E22" s="35"/>
      <c r="F22" s="35"/>
      <c r="G22" s="35"/>
      <c r="H22" s="35"/>
      <c r="I22" s="33"/>
      <c r="J22" s="33"/>
      <c r="K22" s="33"/>
      <c r="L22" s="33"/>
    </row>
  </sheetData>
  <printOptions horizontalCentered="1"/>
  <pageMargins left="0.31496062992126" right="0.31496062992126" top="0.94488188976378" bottom="0.748031496062992" header="0.31496062992126" footer="0.31496062992126"/>
  <pageSetup paperSize="9" scale="93" fitToHeight="0" orientation="landscape"/>
  <headerFooter/>
  <colBreaks count="1" manualBreakCount="1">
    <brk id="12" max="1048575" man="1"/>
  </colBreaks>
</worksheet>
</file>

<file path=xl/worksheets/sheet7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showGridLines="0" view="pageBreakPreview" zoomScale="99" zoomScaleNormal="100" workbookViewId="0">
      <pane xSplit="12" ySplit="6" topLeftCell="M7" activePane="bottomRight" state="frozen"/>
      <selection/>
      <selection pane="topRight"/>
      <selection pane="bottomLeft"/>
      <selection pane="bottomRight" activeCell="B19" sqref="B19:K19"/>
    </sheetView>
  </sheetViews>
  <sheetFormatPr defaultColWidth="9" defaultRowHeight="14"/>
  <cols>
    <col min="1" max="1" width="6" customWidth="1"/>
    <col min="2" max="2" width="28.375" customWidth="1"/>
    <col min="3" max="5" width="9.625" customWidth="1"/>
    <col min="6" max="6" width="6.375" customWidth="1"/>
    <col min="7" max="7" width="7.625" customWidth="1"/>
    <col min="8" max="9" width="15.625" customWidth="1"/>
    <col min="10" max="10" width="12.375" customWidth="1"/>
    <col min="11" max="11" width="8.125" customWidth="1"/>
    <col min="13" max="13" width="2.625" customWidth="1"/>
    <col min="14" max="14" width="12.625" customWidth="1"/>
  </cols>
  <sheetData>
    <row r="1" ht="21" spans="1:12">
      <c r="A1" s="2" t="e">
        <f>目录!$C77</f>
        <v>#REF!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4" t="e">
        <f>封面!$D$13</f>
        <v>#REF!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5"/>
      <c r="B3" s="5"/>
      <c r="C3" s="5"/>
      <c r="D3" s="5"/>
      <c r="E3" s="5"/>
      <c r="F3" s="5"/>
      <c r="G3" s="5"/>
      <c r="H3" s="5"/>
      <c r="I3" s="5"/>
      <c r="J3" s="5"/>
      <c r="K3" s="36"/>
      <c r="L3" s="36" t="e">
        <f>目录!$E77&amp;目录!$F77</f>
        <v>#REF!</v>
      </c>
    </row>
    <row r="4" spans="1:12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5"/>
      <c r="K4" s="5"/>
      <c r="L4" s="36" t="s">
        <v>94</v>
      </c>
    </row>
    <row r="5" ht="15" spans="1:12">
      <c r="A5" s="6" t="s">
        <v>95</v>
      </c>
      <c r="B5" s="7"/>
      <c r="C5" s="7"/>
      <c r="D5" s="7"/>
      <c r="E5" s="7"/>
      <c r="F5" s="7"/>
      <c r="G5" s="7"/>
      <c r="H5" s="7"/>
      <c r="I5" s="8" t="s">
        <v>96</v>
      </c>
      <c r="J5" s="9"/>
      <c r="K5" s="9"/>
      <c r="L5" s="37"/>
    </row>
    <row r="6" spans="1:15">
      <c r="A6" s="10" t="s">
        <v>112</v>
      </c>
      <c r="B6" s="11" t="s">
        <v>384</v>
      </c>
      <c r="C6" s="11" t="s">
        <v>385</v>
      </c>
      <c r="D6" s="11" t="s">
        <v>386</v>
      </c>
      <c r="E6" s="11" t="s">
        <v>387</v>
      </c>
      <c r="F6" s="11" t="s">
        <v>383</v>
      </c>
      <c r="G6" s="11" t="s">
        <v>114</v>
      </c>
      <c r="H6" s="12" t="s">
        <v>99</v>
      </c>
      <c r="I6" s="13" t="s">
        <v>100</v>
      </c>
      <c r="J6" s="14" t="s">
        <v>101</v>
      </c>
      <c r="K6" s="14" t="s">
        <v>102</v>
      </c>
      <c r="L6" s="38" t="s">
        <v>115</v>
      </c>
      <c r="N6" s="53" t="s">
        <v>103</v>
      </c>
      <c r="O6" s="53" t="s">
        <v>104</v>
      </c>
    </row>
    <row r="7" spans="1:14">
      <c r="A7" s="15">
        <v>1</v>
      </c>
      <c r="B7" s="16"/>
      <c r="C7" s="50"/>
      <c r="D7" s="51"/>
      <c r="E7" s="51"/>
      <c r="F7" s="52"/>
      <c r="G7" s="18" t="s">
        <v>117</v>
      </c>
      <c r="H7" s="19"/>
      <c r="I7" s="20"/>
      <c r="J7" s="21" t="e">
        <f>IF(#REF!="B",I7-H7,"")</f>
        <v>#REF!</v>
      </c>
      <c r="K7" s="40" t="e">
        <f>IF(#REF!="B",IF(H7=0,0,ROUND(J7/ABS(H7),4)),"")</f>
        <v>#REF!</v>
      </c>
      <c r="L7" s="41"/>
      <c r="N7" s="42"/>
    </row>
    <row r="8" spans="1:14">
      <c r="A8" s="15">
        <f>A7+1</f>
        <v>2</v>
      </c>
      <c r="B8" s="16"/>
      <c r="C8" s="50"/>
      <c r="D8" s="51"/>
      <c r="E8" s="51"/>
      <c r="F8" s="52"/>
      <c r="G8" s="18"/>
      <c r="H8" s="19"/>
      <c r="I8" s="20"/>
      <c r="J8" s="21"/>
      <c r="K8" s="21"/>
      <c r="L8" s="41"/>
      <c r="N8" s="42"/>
    </row>
    <row r="9" spans="1:14">
      <c r="A9" s="15">
        <f t="shared" ref="A9:A16" si="0">A8+1</f>
        <v>3</v>
      </c>
      <c r="B9" s="16"/>
      <c r="C9" s="50"/>
      <c r="D9" s="51"/>
      <c r="E9" s="51"/>
      <c r="F9" s="52"/>
      <c r="G9" s="18"/>
      <c r="H9" s="19"/>
      <c r="I9" s="20"/>
      <c r="J9" s="21"/>
      <c r="K9" s="21"/>
      <c r="L9" s="41"/>
      <c r="N9" s="42"/>
    </row>
    <row r="10" spans="1:14">
      <c r="A10" s="15">
        <f t="shared" si="0"/>
        <v>4</v>
      </c>
      <c r="B10" s="16"/>
      <c r="C10" s="50"/>
      <c r="D10" s="51"/>
      <c r="E10" s="51"/>
      <c r="F10" s="52"/>
      <c r="G10" s="18"/>
      <c r="H10" s="19"/>
      <c r="I10" s="20"/>
      <c r="J10" s="21"/>
      <c r="K10" s="21"/>
      <c r="L10" s="41"/>
      <c r="N10" s="42"/>
    </row>
    <row r="11" spans="1:14">
      <c r="A11" s="15">
        <f t="shared" si="0"/>
        <v>5</v>
      </c>
      <c r="B11" s="16"/>
      <c r="C11" s="50"/>
      <c r="D11" s="51"/>
      <c r="E11" s="51"/>
      <c r="F11" s="52"/>
      <c r="G11" s="18"/>
      <c r="H11" s="19"/>
      <c r="I11" s="20"/>
      <c r="J11" s="21"/>
      <c r="K11" s="21"/>
      <c r="L11" s="41"/>
      <c r="N11" s="42"/>
    </row>
    <row r="12" spans="1:14">
      <c r="A12" s="15">
        <f t="shared" si="0"/>
        <v>6</v>
      </c>
      <c r="B12" s="16"/>
      <c r="C12" s="50"/>
      <c r="D12" s="51"/>
      <c r="E12" s="51"/>
      <c r="F12" s="52"/>
      <c r="G12" s="18"/>
      <c r="H12" s="19"/>
      <c r="I12" s="20"/>
      <c r="J12" s="21"/>
      <c r="K12" s="21"/>
      <c r="L12" s="41"/>
      <c r="N12" s="42"/>
    </row>
    <row r="13" spans="1:14">
      <c r="A13" s="15">
        <f t="shared" si="0"/>
        <v>7</v>
      </c>
      <c r="B13" s="16"/>
      <c r="C13" s="50"/>
      <c r="D13" s="51"/>
      <c r="E13" s="51"/>
      <c r="F13" s="52"/>
      <c r="G13" s="18"/>
      <c r="H13" s="19"/>
      <c r="I13" s="20"/>
      <c r="J13" s="21"/>
      <c r="K13" s="21"/>
      <c r="L13" s="41"/>
      <c r="N13" s="42"/>
    </row>
    <row r="14" spans="1:14">
      <c r="A14" s="15">
        <f t="shared" si="0"/>
        <v>8</v>
      </c>
      <c r="B14" s="16"/>
      <c r="C14" s="50"/>
      <c r="D14" s="51"/>
      <c r="E14" s="51"/>
      <c r="F14" s="52"/>
      <c r="G14" s="18"/>
      <c r="H14" s="19"/>
      <c r="I14" s="20"/>
      <c r="J14" s="21"/>
      <c r="K14" s="21"/>
      <c r="L14" s="41"/>
      <c r="N14" s="42"/>
    </row>
    <row r="15" spans="1:14">
      <c r="A15" s="15">
        <f t="shared" si="0"/>
        <v>9</v>
      </c>
      <c r="B15" s="16"/>
      <c r="C15" s="50"/>
      <c r="D15" s="51"/>
      <c r="E15" s="51"/>
      <c r="F15" s="52"/>
      <c r="G15" s="18"/>
      <c r="H15" s="19"/>
      <c r="I15" s="20"/>
      <c r="J15" s="21"/>
      <c r="K15" s="21"/>
      <c r="L15" s="41"/>
      <c r="N15" s="42"/>
    </row>
    <row r="16" spans="1:14">
      <c r="A16" s="15">
        <f t="shared" si="0"/>
        <v>10</v>
      </c>
      <c r="B16" s="16"/>
      <c r="C16" s="50"/>
      <c r="D16" s="51"/>
      <c r="E16" s="51"/>
      <c r="F16" s="52"/>
      <c r="G16" s="18"/>
      <c r="H16" s="19"/>
      <c r="I16" s="20"/>
      <c r="J16" s="21"/>
      <c r="K16" s="21"/>
      <c r="L16" s="41"/>
      <c r="N16" s="42"/>
    </row>
    <row r="17" spans="1:14">
      <c r="A17" s="22"/>
      <c r="B17" s="23"/>
      <c r="C17" s="23"/>
      <c r="D17" s="51"/>
      <c r="E17" s="51"/>
      <c r="F17" s="52"/>
      <c r="G17" s="23"/>
      <c r="H17" s="19"/>
      <c r="I17" s="20"/>
      <c r="J17" s="21"/>
      <c r="K17" s="21"/>
      <c r="L17" s="41"/>
      <c r="N17" s="42"/>
    </row>
    <row r="18" spans="1:14">
      <c r="A18" s="26"/>
      <c r="B18" s="23"/>
      <c r="C18" s="23"/>
      <c r="D18" s="51"/>
      <c r="E18" s="51"/>
      <c r="F18" s="52"/>
      <c r="G18" s="23"/>
      <c r="H18" s="19"/>
      <c r="I18" s="20"/>
      <c r="J18" s="21"/>
      <c r="K18" s="21"/>
      <c r="L18" s="41"/>
      <c r="N18" s="42"/>
    </row>
    <row r="19" spans="1:15">
      <c r="A19" s="27"/>
      <c r="B19" s="28" t="s">
        <v>110</v>
      </c>
      <c r="C19" s="29"/>
      <c r="D19" s="29"/>
      <c r="E19" s="29"/>
      <c r="F19" s="29"/>
      <c r="G19" s="29"/>
      <c r="H19" s="30">
        <f>ROUND(SUM(H7:H18),2)</f>
        <v>0</v>
      </c>
      <c r="I19" s="31" t="e">
        <f>IF(#REF!="B",ROUND(SUM(I7:I18),2),"")</f>
        <v>#REF!</v>
      </c>
      <c r="J19" s="32" t="e">
        <f>IF(#REF!="B",ROUND(SUM(J7:J18),2),"")</f>
        <v>#REF!</v>
      </c>
      <c r="K19" s="43" t="e">
        <f>IF(#REF!="B",IF(H19=0,0,ROUND(J19/ABS(H19),4)),"")</f>
        <v>#REF!</v>
      </c>
      <c r="L19" s="44"/>
      <c r="N19" s="45"/>
      <c r="O19" s="46" t="str">
        <f>IF(H19-N19=0,"OK","F")</f>
        <v>OK</v>
      </c>
    </row>
    <row r="20" spans="1:12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</row>
    <row r="21" spans="1:13">
      <c r="A21" s="34" t="e">
        <f>"被评估企业填表人："&amp;#REF!</f>
        <v>#REF!</v>
      </c>
      <c r="B21" s="35"/>
      <c r="C21" s="35"/>
      <c r="D21" s="35"/>
      <c r="E21" s="35"/>
      <c r="F21" s="35"/>
      <c r="G21" s="35"/>
      <c r="H21" s="35"/>
      <c r="I21" s="33"/>
      <c r="J21" s="33"/>
      <c r="K21" s="33"/>
      <c r="L21" s="47" t="e">
        <f>IF(#REF!="B","评估人员:"&amp;#REF!,"")</f>
        <v>#REF!</v>
      </c>
      <c r="M21" s="48"/>
    </row>
    <row r="22" spans="1:12">
      <c r="A22" s="34" t="e">
        <f>"填表日期："&amp;#REF!</f>
        <v>#REF!</v>
      </c>
      <c r="B22" s="35"/>
      <c r="C22" s="35"/>
      <c r="D22" s="35"/>
      <c r="E22" s="35"/>
      <c r="F22" s="35"/>
      <c r="G22" s="35"/>
      <c r="H22" s="35"/>
      <c r="I22" s="33"/>
      <c r="J22" s="33"/>
      <c r="K22" s="33"/>
      <c r="L22" s="33"/>
    </row>
  </sheetData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</worksheet>
</file>

<file path=xl/worksheets/sheet7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showGridLines="0" view="pageBreakPreview" zoomScale="107" zoomScaleNormal="100" workbookViewId="0">
      <pane xSplit="10" ySplit="6" topLeftCell="K7" activePane="bottomRight" state="frozen"/>
      <selection/>
      <selection pane="topRight"/>
      <selection pane="bottomLeft"/>
      <selection pane="bottomRight" activeCell="B19" sqref="B19:I19"/>
    </sheetView>
  </sheetViews>
  <sheetFormatPr defaultColWidth="9" defaultRowHeight="14"/>
  <cols>
    <col min="1" max="1" width="6" customWidth="1"/>
    <col min="2" max="2" width="32.125" customWidth="1"/>
    <col min="3" max="3" width="10.625" customWidth="1"/>
    <col min="4" max="4" width="9.625" customWidth="1"/>
    <col min="5" max="5" width="7.625" customWidth="1"/>
    <col min="6" max="7" width="15.625" customWidth="1"/>
    <col min="8" max="8" width="12.375" customWidth="1"/>
    <col min="9" max="9" width="8.125" customWidth="1"/>
    <col min="11" max="11" width="2.375" customWidth="1"/>
    <col min="12" max="12" width="12.625" customWidth="1"/>
  </cols>
  <sheetData>
    <row r="1" ht="21" spans="1:10">
      <c r="A1" s="2" t="e">
        <f>目录!$C78</f>
        <v>#REF!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e">
        <f>封面!$D$13</f>
        <v>#REF!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e">
        <f>目录!$E78&amp;目录!$F78</f>
        <v>#REF!</v>
      </c>
    </row>
    <row r="4" spans="1:10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36" t="s">
        <v>94</v>
      </c>
    </row>
    <row r="5" ht="15" spans="1:10">
      <c r="A5" s="6" t="s">
        <v>95</v>
      </c>
      <c r="B5" s="7"/>
      <c r="C5" s="7"/>
      <c r="D5" s="7"/>
      <c r="E5" s="7"/>
      <c r="F5" s="7"/>
      <c r="G5" s="8" t="s">
        <v>96</v>
      </c>
      <c r="H5" s="9"/>
      <c r="I5" s="9"/>
      <c r="J5" s="37"/>
    </row>
    <row r="6" spans="1:13">
      <c r="A6" s="10" t="s">
        <v>112</v>
      </c>
      <c r="B6" s="11" t="s">
        <v>388</v>
      </c>
      <c r="C6" s="11" t="s">
        <v>389</v>
      </c>
      <c r="D6" s="11" t="s">
        <v>390</v>
      </c>
      <c r="E6" s="11" t="s">
        <v>114</v>
      </c>
      <c r="F6" s="12" t="s">
        <v>99</v>
      </c>
      <c r="G6" s="13" t="s">
        <v>100</v>
      </c>
      <c r="H6" s="14" t="s">
        <v>101</v>
      </c>
      <c r="I6" s="14" t="s">
        <v>102</v>
      </c>
      <c r="J6" s="38" t="s">
        <v>115</v>
      </c>
      <c r="L6" s="49" t="s">
        <v>103</v>
      </c>
      <c r="M6" s="49" t="s">
        <v>104</v>
      </c>
    </row>
    <row r="7" spans="1:12">
      <c r="A7" s="15">
        <v>1</v>
      </c>
      <c r="B7" s="16"/>
      <c r="C7" s="16"/>
      <c r="D7" s="17"/>
      <c r="E7" s="18" t="s">
        <v>117</v>
      </c>
      <c r="F7" s="19"/>
      <c r="G7" s="20"/>
      <c r="H7" s="21" t="e">
        <f>IF(#REF!="B",G7-F7,"")</f>
        <v>#REF!</v>
      </c>
      <c r="I7" s="40" t="e">
        <f>IF(#REF!="B",IF(F7=0,0,ROUND(H7/ABS(F7),4)),"")</f>
        <v>#REF!</v>
      </c>
      <c r="J7" s="41"/>
      <c r="L7" s="42"/>
    </row>
    <row r="8" spans="1:12">
      <c r="A8" s="15">
        <f>A7+1</f>
        <v>2</v>
      </c>
      <c r="B8" s="16"/>
      <c r="C8" s="16"/>
      <c r="D8" s="17"/>
      <c r="E8" s="18"/>
      <c r="F8" s="19"/>
      <c r="G8" s="20"/>
      <c r="H8" s="21"/>
      <c r="I8" s="21"/>
      <c r="J8" s="41"/>
      <c r="L8" s="42"/>
    </row>
    <row r="9" spans="1:12">
      <c r="A9" s="15">
        <f t="shared" ref="A9:A16" si="0">A8+1</f>
        <v>3</v>
      </c>
      <c r="B9" s="16"/>
      <c r="C9" s="16"/>
      <c r="D9" s="17"/>
      <c r="E9" s="18"/>
      <c r="F9" s="19"/>
      <c r="G9" s="20"/>
      <c r="H9" s="21"/>
      <c r="I9" s="21"/>
      <c r="J9" s="41"/>
      <c r="L9" s="42"/>
    </row>
    <row r="10" spans="1:12">
      <c r="A10" s="15">
        <f t="shared" si="0"/>
        <v>4</v>
      </c>
      <c r="B10" s="16"/>
      <c r="C10" s="16"/>
      <c r="D10" s="17"/>
      <c r="E10" s="18"/>
      <c r="F10" s="19"/>
      <c r="G10" s="20"/>
      <c r="H10" s="21"/>
      <c r="I10" s="21"/>
      <c r="J10" s="41"/>
      <c r="L10" s="42"/>
    </row>
    <row r="11" spans="1:12">
      <c r="A11" s="15">
        <f t="shared" si="0"/>
        <v>5</v>
      </c>
      <c r="B11" s="16"/>
      <c r="C11" s="16"/>
      <c r="D11" s="17"/>
      <c r="E11" s="18"/>
      <c r="F11" s="19"/>
      <c r="G11" s="20"/>
      <c r="H11" s="21"/>
      <c r="I11" s="21"/>
      <c r="J11" s="41"/>
      <c r="L11" s="42"/>
    </row>
    <row r="12" spans="1:12">
      <c r="A12" s="15">
        <f t="shared" si="0"/>
        <v>6</v>
      </c>
      <c r="B12" s="16"/>
      <c r="C12" s="16"/>
      <c r="D12" s="17"/>
      <c r="E12" s="18"/>
      <c r="F12" s="19"/>
      <c r="G12" s="20"/>
      <c r="H12" s="21"/>
      <c r="I12" s="21"/>
      <c r="J12" s="41"/>
      <c r="L12" s="42"/>
    </row>
    <row r="13" spans="1:12">
      <c r="A13" s="15">
        <f t="shared" si="0"/>
        <v>7</v>
      </c>
      <c r="B13" s="16"/>
      <c r="C13" s="16"/>
      <c r="D13" s="17"/>
      <c r="E13" s="18"/>
      <c r="F13" s="19"/>
      <c r="G13" s="20"/>
      <c r="H13" s="21"/>
      <c r="I13" s="21"/>
      <c r="J13" s="41"/>
      <c r="L13" s="42"/>
    </row>
    <row r="14" spans="1:12">
      <c r="A14" s="15">
        <f t="shared" si="0"/>
        <v>8</v>
      </c>
      <c r="B14" s="16"/>
      <c r="C14" s="16"/>
      <c r="D14" s="17"/>
      <c r="E14" s="18"/>
      <c r="F14" s="19"/>
      <c r="G14" s="20"/>
      <c r="H14" s="21"/>
      <c r="I14" s="21"/>
      <c r="J14" s="41"/>
      <c r="L14" s="42"/>
    </row>
    <row r="15" spans="1:12">
      <c r="A15" s="15">
        <f t="shared" si="0"/>
        <v>9</v>
      </c>
      <c r="B15" s="16"/>
      <c r="C15" s="16"/>
      <c r="D15" s="17"/>
      <c r="E15" s="18"/>
      <c r="F15" s="19"/>
      <c r="G15" s="20"/>
      <c r="H15" s="21"/>
      <c r="I15" s="21"/>
      <c r="J15" s="41"/>
      <c r="L15" s="42"/>
    </row>
    <row r="16" spans="1:12">
      <c r="A16" s="15">
        <f t="shared" si="0"/>
        <v>10</v>
      </c>
      <c r="B16" s="16"/>
      <c r="C16" s="16"/>
      <c r="D16" s="17"/>
      <c r="E16" s="18"/>
      <c r="F16" s="19"/>
      <c r="G16" s="20"/>
      <c r="H16" s="21"/>
      <c r="I16" s="21"/>
      <c r="J16" s="41"/>
      <c r="L16" s="42"/>
    </row>
    <row r="17" spans="1:12">
      <c r="A17" s="22"/>
      <c r="B17" s="23"/>
      <c r="C17" s="24"/>
      <c r="D17" s="25"/>
      <c r="E17" s="23"/>
      <c r="F17" s="19"/>
      <c r="G17" s="20"/>
      <c r="H17" s="21"/>
      <c r="I17" s="21"/>
      <c r="J17" s="41"/>
      <c r="L17" s="42"/>
    </row>
    <row r="18" spans="1:12">
      <c r="A18" s="26"/>
      <c r="B18" s="23"/>
      <c r="C18" s="24"/>
      <c r="D18" s="25"/>
      <c r="E18" s="23"/>
      <c r="F18" s="19"/>
      <c r="G18" s="20"/>
      <c r="H18" s="21"/>
      <c r="I18" s="21"/>
      <c r="J18" s="41"/>
      <c r="L18" s="42"/>
    </row>
    <row r="19" spans="1:13">
      <c r="A19" s="27"/>
      <c r="B19" s="28" t="s">
        <v>110</v>
      </c>
      <c r="C19" s="29"/>
      <c r="D19" s="29"/>
      <c r="E19" s="29"/>
      <c r="F19" s="30">
        <f>ROUND(SUM(F7:F18),2)</f>
        <v>0</v>
      </c>
      <c r="G19" s="31" t="e">
        <f>IF(#REF!="B",ROUND(SUM(G7:G18),2),"")</f>
        <v>#REF!</v>
      </c>
      <c r="H19" s="32" t="e">
        <f>IF(#REF!="B",ROUND(SUM(H7:H18),2),"")</f>
        <v>#REF!</v>
      </c>
      <c r="I19" s="43" t="e">
        <f>IF(#REF!="B",IF(F19=0,0,ROUND(H19/ABS(F19),4)),"")</f>
        <v>#REF!</v>
      </c>
      <c r="J19" s="44"/>
      <c r="L19" s="45"/>
      <c r="M19" s="46" t="str">
        <f>IF(F19-L19=0,"OK","F")</f>
        <v>OK</v>
      </c>
    </row>
    <row r="20" spans="1:10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1">
      <c r="A21" s="34" t="e">
        <f>"被评估企业填表人："&amp;#REF!</f>
        <v>#REF!</v>
      </c>
      <c r="B21" s="35"/>
      <c r="C21" s="35"/>
      <c r="D21" s="35"/>
      <c r="E21" s="35"/>
      <c r="F21" s="35"/>
      <c r="G21" s="33"/>
      <c r="H21" s="33"/>
      <c r="I21" s="33"/>
      <c r="J21" s="47" t="e">
        <f>IF(#REF!="B","评估人员:"&amp;#REF!,"")</f>
        <v>#REF!</v>
      </c>
      <c r="K21" s="48"/>
    </row>
    <row r="22" spans="1:10">
      <c r="A22" s="34" t="e">
        <f>"填表日期："&amp;#REF!</f>
        <v>#REF!</v>
      </c>
      <c r="B22" s="35"/>
      <c r="C22" s="35"/>
      <c r="D22" s="35"/>
      <c r="E22" s="35"/>
      <c r="F22" s="35"/>
      <c r="G22" s="33"/>
      <c r="H22" s="33"/>
      <c r="I22" s="33"/>
      <c r="J22" s="33"/>
    </row>
  </sheetData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</worksheet>
</file>

<file path=xl/worksheets/sheet7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showGridLines="0" view="pageBreakPreview" zoomScale="98" zoomScaleNormal="100" workbookViewId="0">
      <pane xSplit="10" ySplit="6" topLeftCell="K7" activePane="bottomRight" state="frozen"/>
      <selection/>
      <selection pane="topRight"/>
      <selection pane="bottomLeft"/>
      <selection pane="bottomRight" activeCell="H6" sqref="H6"/>
    </sheetView>
  </sheetViews>
  <sheetFormatPr defaultColWidth="9" defaultRowHeight="14"/>
  <cols>
    <col min="1" max="1" width="6" customWidth="1"/>
    <col min="2" max="2" width="32.125" customWidth="1"/>
    <col min="3" max="3" width="10.625" customWidth="1"/>
    <col min="4" max="4" width="9.625" customWidth="1"/>
    <col min="5" max="5" width="7.625" customWidth="1"/>
    <col min="6" max="7" width="15.625" customWidth="1"/>
    <col min="8" max="8" width="12.375" customWidth="1"/>
    <col min="9" max="9" width="8.125" customWidth="1"/>
    <col min="11" max="11" width="2.375" customWidth="1"/>
    <col min="12" max="12" width="12.625" customWidth="1"/>
  </cols>
  <sheetData>
    <row r="1" ht="21" spans="1:10">
      <c r="A1" s="2" t="e">
        <f>目录!$C79</f>
        <v>#REF!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e">
        <f>封面!$D$13</f>
        <v>#REF!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e">
        <f>目录!$E79&amp;目录!$F79</f>
        <v>#REF!</v>
      </c>
    </row>
    <row r="4" spans="1:10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36" t="s">
        <v>94</v>
      </c>
    </row>
    <row r="5" ht="15" spans="1:10">
      <c r="A5" s="6" t="s">
        <v>95</v>
      </c>
      <c r="B5" s="7"/>
      <c r="C5" s="7"/>
      <c r="D5" s="7"/>
      <c r="E5" s="7"/>
      <c r="F5" s="7"/>
      <c r="G5" s="8" t="s">
        <v>96</v>
      </c>
      <c r="H5" s="9"/>
      <c r="I5" s="9"/>
      <c r="J5" s="37"/>
    </row>
    <row r="6" s="1" customFormat="1" ht="13" spans="1:13">
      <c r="A6" s="10" t="s">
        <v>112</v>
      </c>
      <c r="B6" s="11" t="s">
        <v>391</v>
      </c>
      <c r="C6" s="11" t="s">
        <v>392</v>
      </c>
      <c r="D6" s="11" t="s">
        <v>390</v>
      </c>
      <c r="E6" s="11" t="s">
        <v>114</v>
      </c>
      <c r="F6" s="12" t="s">
        <v>99</v>
      </c>
      <c r="G6" s="13" t="s">
        <v>100</v>
      </c>
      <c r="H6" s="14" t="s">
        <v>101</v>
      </c>
      <c r="I6" s="14" t="s">
        <v>102</v>
      </c>
      <c r="J6" s="38" t="s">
        <v>115</v>
      </c>
      <c r="L6" s="39" t="s">
        <v>103</v>
      </c>
      <c r="M6" s="39" t="s">
        <v>104</v>
      </c>
    </row>
    <row r="7" spans="1:12">
      <c r="A7" s="15">
        <v>1</v>
      </c>
      <c r="B7" s="16"/>
      <c r="C7" s="16"/>
      <c r="D7" s="17"/>
      <c r="E7" s="18" t="s">
        <v>117</v>
      </c>
      <c r="F7" s="19"/>
      <c r="G7" s="20"/>
      <c r="H7" s="21" t="e">
        <f>IF(#REF!="B",G7-F7,"")</f>
        <v>#REF!</v>
      </c>
      <c r="I7" s="40" t="e">
        <f>IF(#REF!="B",IF(F7=0,0,ROUND(H7/ABS(F7),4)),"")</f>
        <v>#REF!</v>
      </c>
      <c r="J7" s="41"/>
      <c r="L7" s="42"/>
    </row>
    <row r="8" spans="1:12">
      <c r="A8" s="15">
        <f>A7+1</f>
        <v>2</v>
      </c>
      <c r="B8" s="16"/>
      <c r="C8" s="16"/>
      <c r="D8" s="17"/>
      <c r="E8" s="18"/>
      <c r="F8" s="19"/>
      <c r="G8" s="20"/>
      <c r="H8" s="21"/>
      <c r="I8" s="21"/>
      <c r="J8" s="41"/>
      <c r="L8" s="42"/>
    </row>
    <row r="9" spans="1:12">
      <c r="A9" s="15">
        <f t="shared" ref="A9:A16" si="0">A8+1</f>
        <v>3</v>
      </c>
      <c r="B9" s="16"/>
      <c r="C9" s="16"/>
      <c r="D9" s="17"/>
      <c r="E9" s="18"/>
      <c r="F9" s="19"/>
      <c r="G9" s="20"/>
      <c r="H9" s="21"/>
      <c r="I9" s="21"/>
      <c r="J9" s="41"/>
      <c r="L9" s="42"/>
    </row>
    <row r="10" spans="1:12">
      <c r="A10" s="15">
        <f t="shared" si="0"/>
        <v>4</v>
      </c>
      <c r="B10" s="16"/>
      <c r="C10" s="16"/>
      <c r="D10" s="17"/>
      <c r="E10" s="18"/>
      <c r="F10" s="19"/>
      <c r="G10" s="20"/>
      <c r="H10" s="21"/>
      <c r="I10" s="21"/>
      <c r="J10" s="41"/>
      <c r="L10" s="42"/>
    </row>
    <row r="11" spans="1:12">
      <c r="A11" s="15">
        <f t="shared" si="0"/>
        <v>5</v>
      </c>
      <c r="B11" s="16"/>
      <c r="C11" s="16"/>
      <c r="D11" s="17"/>
      <c r="E11" s="18"/>
      <c r="F11" s="19"/>
      <c r="G11" s="20"/>
      <c r="H11" s="21"/>
      <c r="I11" s="21"/>
      <c r="J11" s="41"/>
      <c r="L11" s="42"/>
    </row>
    <row r="12" spans="1:12">
      <c r="A12" s="15">
        <f t="shared" si="0"/>
        <v>6</v>
      </c>
      <c r="B12" s="16"/>
      <c r="C12" s="16"/>
      <c r="D12" s="17"/>
      <c r="E12" s="18"/>
      <c r="F12" s="19"/>
      <c r="G12" s="20"/>
      <c r="H12" s="21"/>
      <c r="I12" s="21"/>
      <c r="J12" s="41"/>
      <c r="L12" s="42"/>
    </row>
    <row r="13" spans="1:12">
      <c r="A13" s="15">
        <f t="shared" si="0"/>
        <v>7</v>
      </c>
      <c r="B13" s="16"/>
      <c r="C13" s="16"/>
      <c r="D13" s="17"/>
      <c r="E13" s="18"/>
      <c r="F13" s="19"/>
      <c r="G13" s="20"/>
      <c r="H13" s="21"/>
      <c r="I13" s="21"/>
      <c r="J13" s="41"/>
      <c r="L13" s="42"/>
    </row>
    <row r="14" spans="1:12">
      <c r="A14" s="15">
        <f t="shared" si="0"/>
        <v>8</v>
      </c>
      <c r="B14" s="16"/>
      <c r="C14" s="16"/>
      <c r="D14" s="17"/>
      <c r="E14" s="18"/>
      <c r="F14" s="19"/>
      <c r="G14" s="20"/>
      <c r="H14" s="21"/>
      <c r="I14" s="21"/>
      <c r="J14" s="41"/>
      <c r="L14" s="42"/>
    </row>
    <row r="15" spans="1:12">
      <c r="A15" s="15">
        <f t="shared" si="0"/>
        <v>9</v>
      </c>
      <c r="B15" s="16"/>
      <c r="C15" s="16"/>
      <c r="D15" s="17"/>
      <c r="E15" s="18"/>
      <c r="F15" s="19"/>
      <c r="G15" s="20"/>
      <c r="H15" s="21"/>
      <c r="I15" s="21"/>
      <c r="J15" s="41"/>
      <c r="L15" s="42"/>
    </row>
    <row r="16" spans="1:12">
      <c r="A16" s="15">
        <f t="shared" si="0"/>
        <v>10</v>
      </c>
      <c r="B16" s="16"/>
      <c r="C16" s="16"/>
      <c r="D16" s="17"/>
      <c r="E16" s="18"/>
      <c r="F16" s="19"/>
      <c r="G16" s="20"/>
      <c r="H16" s="21"/>
      <c r="I16" s="21"/>
      <c r="J16" s="41"/>
      <c r="L16" s="42"/>
    </row>
    <row r="17" spans="1:12">
      <c r="A17" s="22"/>
      <c r="B17" s="23"/>
      <c r="C17" s="24"/>
      <c r="D17" s="25"/>
      <c r="E17" s="23"/>
      <c r="F17" s="19"/>
      <c r="G17" s="20"/>
      <c r="H17" s="21"/>
      <c r="I17" s="21"/>
      <c r="J17" s="41"/>
      <c r="L17" s="42"/>
    </row>
    <row r="18" spans="1:12">
      <c r="A18" s="26"/>
      <c r="B18" s="23"/>
      <c r="C18" s="24"/>
      <c r="D18" s="25"/>
      <c r="E18" s="23"/>
      <c r="F18" s="19"/>
      <c r="G18" s="20"/>
      <c r="H18" s="21"/>
      <c r="I18" s="21"/>
      <c r="J18" s="41"/>
      <c r="L18" s="42"/>
    </row>
    <row r="19" spans="1:13">
      <c r="A19" s="27"/>
      <c r="B19" s="28" t="s">
        <v>110</v>
      </c>
      <c r="C19" s="29"/>
      <c r="D19" s="29"/>
      <c r="E19" s="29"/>
      <c r="F19" s="30">
        <f>ROUND(SUM(F7:F18),2)</f>
        <v>0</v>
      </c>
      <c r="G19" s="31" t="e">
        <f>IF(#REF!="B",ROUND(SUM(G7:G18),2),"")</f>
        <v>#REF!</v>
      </c>
      <c r="H19" s="32" t="e">
        <f>IF(#REF!="B",ROUND(SUM(H7:H18),2),"")</f>
        <v>#REF!</v>
      </c>
      <c r="I19" s="43" t="e">
        <f>IF(#REF!="B",IF(F19=0,0,ROUND(H19/ABS(F19),4)),"")</f>
        <v>#REF!</v>
      </c>
      <c r="J19" s="44"/>
      <c r="L19" s="45"/>
      <c r="M19" s="46" t="str">
        <f>IF(F19-L19=0,"OK","F")</f>
        <v>OK</v>
      </c>
    </row>
    <row r="20" spans="1:10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1">
      <c r="A21" s="34" t="e">
        <f>"被评估企业填表人："&amp;#REF!</f>
        <v>#REF!</v>
      </c>
      <c r="B21" s="35"/>
      <c r="C21" s="35"/>
      <c r="D21" s="35"/>
      <c r="E21" s="35"/>
      <c r="F21" s="35"/>
      <c r="G21" s="33"/>
      <c r="H21" s="33"/>
      <c r="I21" s="33"/>
      <c r="J21" s="47" t="e">
        <f>IF(#REF!="B","评估人员:"&amp;#REF!,"")</f>
        <v>#REF!</v>
      </c>
      <c r="K21" s="48"/>
    </row>
    <row r="22" spans="1:10">
      <c r="A22" s="34" t="e">
        <f>"填表日期："&amp;#REF!</f>
        <v>#REF!</v>
      </c>
      <c r="B22" s="35"/>
      <c r="C22" s="35"/>
      <c r="D22" s="35"/>
      <c r="E22" s="35"/>
      <c r="F22" s="35"/>
      <c r="G22" s="33"/>
      <c r="H22" s="33"/>
      <c r="I22" s="33"/>
      <c r="J22" s="33"/>
    </row>
  </sheetData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  <colBreaks count="1" manualBreakCount="1">
    <brk id="10" max="1048575" man="1"/>
  </colBreaks>
</worksheet>
</file>

<file path=xl/worksheets/sheet7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showGridLines="0" view="pageBreakPreview" zoomScale="102" zoomScaleNormal="100" workbookViewId="0">
      <pane xSplit="10" ySplit="6" topLeftCell="K7" activePane="bottomRight" state="frozen"/>
      <selection/>
      <selection pane="topRight"/>
      <selection pane="bottomLeft"/>
      <selection pane="bottomRight" activeCell="B19" sqref="B19:I19"/>
    </sheetView>
  </sheetViews>
  <sheetFormatPr defaultColWidth="9" defaultRowHeight="14"/>
  <cols>
    <col min="1" max="1" width="6" customWidth="1"/>
    <col min="2" max="2" width="32.125" customWidth="1"/>
    <col min="3" max="3" width="10.625" customWidth="1"/>
    <col min="4" max="4" width="9.625" customWidth="1"/>
    <col min="5" max="5" width="7.625" customWidth="1"/>
    <col min="6" max="7" width="15.625" customWidth="1"/>
    <col min="8" max="8" width="12.375" customWidth="1"/>
    <col min="9" max="9" width="8.125" customWidth="1"/>
    <col min="11" max="11" width="2.375" customWidth="1"/>
    <col min="12" max="12" width="12.625" customWidth="1"/>
  </cols>
  <sheetData>
    <row r="1" ht="21" spans="1:10">
      <c r="A1" s="2" t="e">
        <f>目录!$C80</f>
        <v>#REF!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e">
        <f>封面!$D$13</f>
        <v>#REF!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e">
        <f>目录!$E80&amp;目录!$F80</f>
        <v>#REF!</v>
      </c>
    </row>
    <row r="4" spans="1:10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36" t="s">
        <v>94</v>
      </c>
    </row>
    <row r="5" ht="15" spans="1:10">
      <c r="A5" s="6" t="s">
        <v>95</v>
      </c>
      <c r="B5" s="7"/>
      <c r="C5" s="7"/>
      <c r="D5" s="7"/>
      <c r="E5" s="7"/>
      <c r="F5" s="7"/>
      <c r="G5" s="8" t="s">
        <v>96</v>
      </c>
      <c r="H5" s="9"/>
      <c r="I5" s="9"/>
      <c r="J5" s="37"/>
    </row>
    <row r="6" s="1" customFormat="1" ht="13" spans="1:13">
      <c r="A6" s="10" t="s">
        <v>112</v>
      </c>
      <c r="B6" s="11" t="s">
        <v>393</v>
      </c>
      <c r="C6" s="11" t="s">
        <v>392</v>
      </c>
      <c r="D6" s="11" t="s">
        <v>394</v>
      </c>
      <c r="E6" s="11" t="s">
        <v>114</v>
      </c>
      <c r="F6" s="12" t="s">
        <v>99</v>
      </c>
      <c r="G6" s="13" t="s">
        <v>100</v>
      </c>
      <c r="H6" s="14" t="s">
        <v>101</v>
      </c>
      <c r="I6" s="14" t="s">
        <v>102</v>
      </c>
      <c r="J6" s="38" t="s">
        <v>115</v>
      </c>
      <c r="L6" s="39" t="s">
        <v>103</v>
      </c>
      <c r="M6" s="39" t="s">
        <v>104</v>
      </c>
    </row>
    <row r="7" spans="1:12">
      <c r="A7" s="15">
        <v>1</v>
      </c>
      <c r="B7" s="16"/>
      <c r="C7" s="16"/>
      <c r="D7" s="17"/>
      <c r="E7" s="18" t="s">
        <v>117</v>
      </c>
      <c r="F7" s="19"/>
      <c r="G7" s="20"/>
      <c r="H7" s="21" t="e">
        <f>IF(#REF!="B",G7-F7,"")</f>
        <v>#REF!</v>
      </c>
      <c r="I7" s="40" t="e">
        <f>IF(#REF!="B",IF(F7=0,0,ROUND(H7/ABS(F7),4)),"")</f>
        <v>#REF!</v>
      </c>
      <c r="J7" s="41"/>
      <c r="L7" s="42"/>
    </row>
    <row r="8" spans="1:12">
      <c r="A8" s="15">
        <f>A7+1</f>
        <v>2</v>
      </c>
      <c r="B8" s="16"/>
      <c r="C8" s="16"/>
      <c r="D8" s="17"/>
      <c r="E8" s="18"/>
      <c r="F8" s="19"/>
      <c r="G8" s="20"/>
      <c r="H8" s="21"/>
      <c r="I8" s="21"/>
      <c r="J8" s="41"/>
      <c r="L8" s="42"/>
    </row>
    <row r="9" spans="1:12">
      <c r="A9" s="15">
        <f t="shared" ref="A9:A16" si="0">A8+1</f>
        <v>3</v>
      </c>
      <c r="B9" s="16"/>
      <c r="C9" s="16"/>
      <c r="D9" s="17"/>
      <c r="E9" s="18"/>
      <c r="F9" s="19"/>
      <c r="G9" s="20"/>
      <c r="H9" s="21"/>
      <c r="I9" s="21"/>
      <c r="J9" s="41"/>
      <c r="L9" s="42"/>
    </row>
    <row r="10" spans="1:12">
      <c r="A10" s="15">
        <f t="shared" si="0"/>
        <v>4</v>
      </c>
      <c r="B10" s="16"/>
      <c r="C10" s="16"/>
      <c r="D10" s="17"/>
      <c r="E10" s="18"/>
      <c r="F10" s="19"/>
      <c r="G10" s="20"/>
      <c r="H10" s="21"/>
      <c r="I10" s="21"/>
      <c r="J10" s="41"/>
      <c r="L10" s="42"/>
    </row>
    <row r="11" spans="1:12">
      <c r="A11" s="15">
        <f t="shared" si="0"/>
        <v>5</v>
      </c>
      <c r="B11" s="16"/>
      <c r="C11" s="16"/>
      <c r="D11" s="17"/>
      <c r="E11" s="18"/>
      <c r="F11" s="19"/>
      <c r="G11" s="20"/>
      <c r="H11" s="21"/>
      <c r="I11" s="21"/>
      <c r="J11" s="41"/>
      <c r="L11" s="42"/>
    </row>
    <row r="12" spans="1:12">
      <c r="A12" s="15">
        <f t="shared" si="0"/>
        <v>6</v>
      </c>
      <c r="B12" s="16"/>
      <c r="C12" s="16"/>
      <c r="D12" s="17"/>
      <c r="E12" s="18"/>
      <c r="F12" s="19"/>
      <c r="G12" s="20"/>
      <c r="H12" s="21"/>
      <c r="I12" s="21"/>
      <c r="J12" s="41"/>
      <c r="L12" s="42"/>
    </row>
    <row r="13" spans="1:12">
      <c r="A13" s="15">
        <f t="shared" si="0"/>
        <v>7</v>
      </c>
      <c r="B13" s="16"/>
      <c r="C13" s="16"/>
      <c r="D13" s="17"/>
      <c r="E13" s="18"/>
      <c r="F13" s="19"/>
      <c r="G13" s="20"/>
      <c r="H13" s="21"/>
      <c r="I13" s="21"/>
      <c r="J13" s="41"/>
      <c r="L13" s="42"/>
    </row>
    <row r="14" spans="1:12">
      <c r="A14" s="15">
        <f t="shared" si="0"/>
        <v>8</v>
      </c>
      <c r="B14" s="16"/>
      <c r="C14" s="16"/>
      <c r="D14" s="17"/>
      <c r="E14" s="18"/>
      <c r="F14" s="19"/>
      <c r="G14" s="20"/>
      <c r="H14" s="21"/>
      <c r="I14" s="21"/>
      <c r="J14" s="41"/>
      <c r="L14" s="42"/>
    </row>
    <row r="15" spans="1:12">
      <c r="A15" s="15">
        <f t="shared" si="0"/>
        <v>9</v>
      </c>
      <c r="B15" s="16"/>
      <c r="C15" s="16"/>
      <c r="D15" s="17"/>
      <c r="E15" s="18"/>
      <c r="F15" s="19"/>
      <c r="G15" s="20"/>
      <c r="H15" s="21"/>
      <c r="I15" s="21"/>
      <c r="J15" s="41"/>
      <c r="L15" s="42"/>
    </row>
    <row r="16" spans="1:12">
      <c r="A16" s="15">
        <f t="shared" si="0"/>
        <v>10</v>
      </c>
      <c r="B16" s="16"/>
      <c r="C16" s="16"/>
      <c r="D16" s="17"/>
      <c r="E16" s="18"/>
      <c r="F16" s="19"/>
      <c r="G16" s="20"/>
      <c r="H16" s="21"/>
      <c r="I16" s="21"/>
      <c r="J16" s="41"/>
      <c r="L16" s="42"/>
    </row>
    <row r="17" spans="1:12">
      <c r="A17" s="22"/>
      <c r="B17" s="23"/>
      <c r="C17" s="24"/>
      <c r="D17" s="25"/>
      <c r="E17" s="23"/>
      <c r="F17" s="19"/>
      <c r="G17" s="20"/>
      <c r="H17" s="21"/>
      <c r="I17" s="21"/>
      <c r="J17" s="41"/>
      <c r="L17" s="42"/>
    </row>
    <row r="18" spans="1:12">
      <c r="A18" s="26"/>
      <c r="B18" s="23"/>
      <c r="C18" s="24"/>
      <c r="D18" s="25"/>
      <c r="E18" s="23"/>
      <c r="F18" s="19"/>
      <c r="G18" s="20"/>
      <c r="H18" s="21"/>
      <c r="I18" s="21"/>
      <c r="J18" s="41"/>
      <c r="L18" s="42"/>
    </row>
    <row r="19" spans="1:13">
      <c r="A19" s="27"/>
      <c r="B19" s="28" t="s">
        <v>110</v>
      </c>
      <c r="C19" s="29"/>
      <c r="D19" s="29"/>
      <c r="E19" s="29"/>
      <c r="F19" s="30">
        <f>ROUND(SUM(F7:F18),2)</f>
        <v>0</v>
      </c>
      <c r="G19" s="31" t="e">
        <f>IF(#REF!="B",ROUND(SUM(G7:G18),2),"")</f>
        <v>#REF!</v>
      </c>
      <c r="H19" s="32" t="e">
        <f>IF(#REF!="B",ROUND(SUM(H7:H18),2),"")</f>
        <v>#REF!</v>
      </c>
      <c r="I19" s="43" t="e">
        <f>IF(#REF!="B",IF(F19=0,0,ROUND(H19/ABS(F19),4)),"")</f>
        <v>#REF!</v>
      </c>
      <c r="J19" s="44"/>
      <c r="L19" s="45"/>
      <c r="M19" s="46" t="str">
        <f>IF(F19-L19=0,"OK","F")</f>
        <v>OK</v>
      </c>
    </row>
    <row r="20" spans="1:10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1">
      <c r="A21" s="34" t="e">
        <f>"被评估企业填表人："&amp;#REF!</f>
        <v>#REF!</v>
      </c>
      <c r="B21" s="35"/>
      <c r="C21" s="35"/>
      <c r="D21" s="35"/>
      <c r="E21" s="35"/>
      <c r="F21" s="35"/>
      <c r="G21" s="33"/>
      <c r="H21" s="33"/>
      <c r="I21" s="33"/>
      <c r="J21" s="47" t="e">
        <f>IF(#REF!="B","评估人员:"&amp;#REF!,"")</f>
        <v>#REF!</v>
      </c>
      <c r="K21" s="48"/>
    </row>
    <row r="22" spans="1:10">
      <c r="A22" s="34" t="e">
        <f>"填表日期："&amp;#REF!</f>
        <v>#REF!</v>
      </c>
      <c r="B22" s="35"/>
      <c r="C22" s="35"/>
      <c r="D22" s="35"/>
      <c r="E22" s="35"/>
      <c r="F22" s="35"/>
      <c r="G22" s="33"/>
      <c r="H22" s="33"/>
      <c r="I22" s="33"/>
      <c r="J22" s="33"/>
    </row>
  </sheetData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  <colBreaks count="1" manualBreakCount="1">
    <brk id="10" max="1048575" man="1"/>
  </colBreaks>
</worksheet>
</file>

<file path=xl/worksheets/sheet7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showGridLines="0" view="pageBreakPreview" zoomScale="95" zoomScaleNormal="100" workbookViewId="0">
      <pane xSplit="10" ySplit="6" topLeftCell="K7" activePane="bottomRight" state="frozen"/>
      <selection/>
      <selection pane="topRight"/>
      <selection pane="bottomLeft"/>
      <selection pane="bottomRight" activeCell="B19" sqref="B19:I19"/>
    </sheetView>
  </sheetViews>
  <sheetFormatPr defaultColWidth="9" defaultRowHeight="14"/>
  <cols>
    <col min="1" max="1" width="6" customWidth="1"/>
    <col min="2" max="2" width="32.125" customWidth="1"/>
    <col min="3" max="3" width="10.625" customWidth="1"/>
    <col min="4" max="4" width="9.625" customWidth="1"/>
    <col min="5" max="5" width="7.625" customWidth="1"/>
    <col min="6" max="7" width="15.625" customWidth="1"/>
    <col min="8" max="8" width="12.375" customWidth="1"/>
    <col min="9" max="9" width="8.125" customWidth="1"/>
    <col min="11" max="11" width="2.375" customWidth="1"/>
    <col min="12" max="12" width="12.625" customWidth="1"/>
  </cols>
  <sheetData>
    <row r="1" ht="21" spans="1:10">
      <c r="A1" s="2" t="e">
        <f>目录!$C81</f>
        <v>#REF!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e">
        <f>封面!$D$13</f>
        <v>#REF!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e">
        <f>目录!$E81&amp;目录!$F81</f>
        <v>#REF!</v>
      </c>
    </row>
    <row r="4" spans="1:10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36" t="s">
        <v>94</v>
      </c>
    </row>
    <row r="5" ht="15" spans="1:10">
      <c r="A5" s="6" t="s">
        <v>95</v>
      </c>
      <c r="B5" s="7"/>
      <c r="C5" s="7"/>
      <c r="D5" s="7"/>
      <c r="E5" s="7"/>
      <c r="F5" s="7"/>
      <c r="G5" s="8" t="s">
        <v>96</v>
      </c>
      <c r="H5" s="9"/>
      <c r="I5" s="9"/>
      <c r="J5" s="37"/>
    </row>
    <row r="6" s="1" customFormat="1" ht="13" spans="1:13">
      <c r="A6" s="10" t="s">
        <v>112</v>
      </c>
      <c r="B6" s="11" t="s">
        <v>395</v>
      </c>
      <c r="C6" s="11" t="s">
        <v>396</v>
      </c>
      <c r="D6" s="11" t="s">
        <v>397</v>
      </c>
      <c r="E6" s="11" t="s">
        <v>114</v>
      </c>
      <c r="F6" s="12" t="s">
        <v>99</v>
      </c>
      <c r="G6" s="13" t="s">
        <v>100</v>
      </c>
      <c r="H6" s="14" t="s">
        <v>101</v>
      </c>
      <c r="I6" s="14" t="s">
        <v>102</v>
      </c>
      <c r="J6" s="38" t="s">
        <v>115</v>
      </c>
      <c r="L6" s="39" t="s">
        <v>103</v>
      </c>
      <c r="M6" s="39" t="s">
        <v>104</v>
      </c>
    </row>
    <row r="7" spans="1:12">
      <c r="A7" s="15">
        <v>1</v>
      </c>
      <c r="B7" s="16"/>
      <c r="C7" s="16"/>
      <c r="D7" s="17"/>
      <c r="E7" s="18" t="s">
        <v>117</v>
      </c>
      <c r="F7" s="19"/>
      <c r="G7" s="20"/>
      <c r="H7" s="21" t="e">
        <f>IF(#REF!="B",G7-F7,"")</f>
        <v>#REF!</v>
      </c>
      <c r="I7" s="40" t="e">
        <f>IF(#REF!="B",IF(F7=0,0,ROUND(H7/ABS(F7),4)),"")</f>
        <v>#REF!</v>
      </c>
      <c r="J7" s="41"/>
      <c r="L7" s="42"/>
    </row>
    <row r="8" spans="1:12">
      <c r="A8" s="15">
        <f>A7+1</f>
        <v>2</v>
      </c>
      <c r="B8" s="16"/>
      <c r="C8" s="16"/>
      <c r="D8" s="17"/>
      <c r="E8" s="18"/>
      <c r="F8" s="19"/>
      <c r="G8" s="20"/>
      <c r="H8" s="21"/>
      <c r="I8" s="21"/>
      <c r="J8" s="41"/>
      <c r="L8" s="42"/>
    </row>
    <row r="9" spans="1:12">
      <c r="A9" s="15">
        <f t="shared" ref="A9:A16" si="0">A8+1</f>
        <v>3</v>
      </c>
      <c r="B9" s="16"/>
      <c r="C9" s="16"/>
      <c r="D9" s="17"/>
      <c r="E9" s="18"/>
      <c r="F9" s="19"/>
      <c r="G9" s="20"/>
      <c r="H9" s="21"/>
      <c r="I9" s="21"/>
      <c r="J9" s="41"/>
      <c r="L9" s="42"/>
    </row>
    <row r="10" spans="1:12">
      <c r="A10" s="15">
        <f t="shared" si="0"/>
        <v>4</v>
      </c>
      <c r="B10" s="16"/>
      <c r="C10" s="16"/>
      <c r="D10" s="17"/>
      <c r="E10" s="18"/>
      <c r="F10" s="19"/>
      <c r="G10" s="20"/>
      <c r="H10" s="21"/>
      <c r="I10" s="21"/>
      <c r="J10" s="41"/>
      <c r="L10" s="42"/>
    </row>
    <row r="11" spans="1:12">
      <c r="A11" s="15">
        <f t="shared" si="0"/>
        <v>5</v>
      </c>
      <c r="B11" s="16"/>
      <c r="C11" s="16"/>
      <c r="D11" s="17"/>
      <c r="E11" s="18"/>
      <c r="F11" s="19"/>
      <c r="G11" s="20"/>
      <c r="H11" s="21"/>
      <c r="I11" s="21"/>
      <c r="J11" s="41"/>
      <c r="L11" s="42"/>
    </row>
    <row r="12" spans="1:12">
      <c r="A12" s="15">
        <f t="shared" si="0"/>
        <v>6</v>
      </c>
      <c r="B12" s="16"/>
      <c r="C12" s="16"/>
      <c r="D12" s="17"/>
      <c r="E12" s="18"/>
      <c r="F12" s="19"/>
      <c r="G12" s="20"/>
      <c r="H12" s="21"/>
      <c r="I12" s="21"/>
      <c r="J12" s="41"/>
      <c r="L12" s="42"/>
    </row>
    <row r="13" spans="1:12">
      <c r="A13" s="15">
        <f t="shared" si="0"/>
        <v>7</v>
      </c>
      <c r="B13" s="16"/>
      <c r="C13" s="16"/>
      <c r="D13" s="17"/>
      <c r="E13" s="18"/>
      <c r="F13" s="19"/>
      <c r="G13" s="20"/>
      <c r="H13" s="21"/>
      <c r="I13" s="21"/>
      <c r="J13" s="41"/>
      <c r="L13" s="42"/>
    </row>
    <row r="14" spans="1:12">
      <c r="A14" s="15">
        <f t="shared" si="0"/>
        <v>8</v>
      </c>
      <c r="B14" s="16"/>
      <c r="C14" s="16"/>
      <c r="D14" s="17"/>
      <c r="E14" s="18"/>
      <c r="F14" s="19"/>
      <c r="G14" s="20"/>
      <c r="H14" s="21"/>
      <c r="I14" s="21"/>
      <c r="J14" s="41"/>
      <c r="L14" s="42"/>
    </row>
    <row r="15" spans="1:12">
      <c r="A15" s="15">
        <f t="shared" si="0"/>
        <v>9</v>
      </c>
      <c r="B15" s="16"/>
      <c r="C15" s="16"/>
      <c r="D15" s="17"/>
      <c r="E15" s="18"/>
      <c r="F15" s="19"/>
      <c r="G15" s="20"/>
      <c r="H15" s="21"/>
      <c r="I15" s="21"/>
      <c r="J15" s="41"/>
      <c r="L15" s="42"/>
    </row>
    <row r="16" spans="1:12">
      <c r="A16" s="15">
        <f t="shared" si="0"/>
        <v>10</v>
      </c>
      <c r="B16" s="16"/>
      <c r="C16" s="16"/>
      <c r="D16" s="17"/>
      <c r="E16" s="18"/>
      <c r="F16" s="19"/>
      <c r="G16" s="20"/>
      <c r="H16" s="21"/>
      <c r="I16" s="21"/>
      <c r="J16" s="41"/>
      <c r="L16" s="42"/>
    </row>
    <row r="17" spans="1:12">
      <c r="A17" s="22"/>
      <c r="B17" s="23"/>
      <c r="C17" s="24"/>
      <c r="D17" s="25"/>
      <c r="E17" s="23"/>
      <c r="F17" s="19"/>
      <c r="G17" s="20"/>
      <c r="H17" s="21"/>
      <c r="I17" s="21"/>
      <c r="J17" s="41"/>
      <c r="L17" s="42"/>
    </row>
    <row r="18" spans="1:12">
      <c r="A18" s="26"/>
      <c r="B18" s="23"/>
      <c r="C18" s="24"/>
      <c r="D18" s="25"/>
      <c r="E18" s="23"/>
      <c r="F18" s="19"/>
      <c r="G18" s="20"/>
      <c r="H18" s="21"/>
      <c r="I18" s="21"/>
      <c r="J18" s="41"/>
      <c r="L18" s="42"/>
    </row>
    <row r="19" spans="1:13">
      <c r="A19" s="27"/>
      <c r="B19" s="28" t="s">
        <v>110</v>
      </c>
      <c r="C19" s="29"/>
      <c r="D19" s="29"/>
      <c r="E19" s="29"/>
      <c r="F19" s="30">
        <f>ROUND(SUM(F7:F18),2)</f>
        <v>0</v>
      </c>
      <c r="G19" s="31" t="e">
        <f>IF(#REF!="B",ROUND(SUM(G7:G18),2),"")</f>
        <v>#REF!</v>
      </c>
      <c r="H19" s="32" t="e">
        <f>IF(#REF!="B",ROUND(SUM(H7:H18),2),"")</f>
        <v>#REF!</v>
      </c>
      <c r="I19" s="43" t="e">
        <f>IF(#REF!="B",IF(F19=0,0,ROUND(H19/ABS(F19),4)),"")</f>
        <v>#REF!</v>
      </c>
      <c r="J19" s="44"/>
      <c r="L19" s="45"/>
      <c r="M19" s="46" t="str">
        <f>IF(F19-L19=0,"OK","F")</f>
        <v>OK</v>
      </c>
    </row>
    <row r="20" spans="1:10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1">
      <c r="A21" s="34" t="e">
        <f>"被评估企业填表人："&amp;#REF!</f>
        <v>#REF!</v>
      </c>
      <c r="B21" s="35"/>
      <c r="C21" s="35"/>
      <c r="D21" s="35"/>
      <c r="E21" s="35"/>
      <c r="F21" s="35"/>
      <c r="G21" s="33"/>
      <c r="H21" s="33"/>
      <c r="I21" s="33"/>
      <c r="J21" s="47" t="e">
        <f>IF(#REF!="B","评估人员:"&amp;#REF!,"")</f>
        <v>#REF!</v>
      </c>
      <c r="K21" s="48"/>
    </row>
    <row r="22" spans="1:10">
      <c r="A22" s="34" t="e">
        <f>"填表日期："&amp;#REF!</f>
        <v>#REF!</v>
      </c>
      <c r="B22" s="35"/>
      <c r="C22" s="35"/>
      <c r="D22" s="35"/>
      <c r="E22" s="35"/>
      <c r="F22" s="35"/>
      <c r="G22" s="33"/>
      <c r="H22" s="33"/>
      <c r="I22" s="33"/>
      <c r="J22" s="33"/>
    </row>
  </sheetData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  <colBreaks count="1" manualBreakCount="1">
    <brk id="10" max="1048575" man="1"/>
  </colBreaks>
</worksheet>
</file>

<file path=xl/worksheets/sheet7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showGridLines="0" view="pageBreakPreview" zoomScale="98" zoomScaleNormal="100" workbookViewId="0">
      <pane xSplit="10" ySplit="6" topLeftCell="K7" activePane="bottomRight" state="frozen"/>
      <selection/>
      <selection pane="topRight"/>
      <selection pane="bottomLeft"/>
      <selection pane="bottomRight" activeCell="G12" sqref="G12"/>
    </sheetView>
  </sheetViews>
  <sheetFormatPr defaultColWidth="9" defaultRowHeight="14"/>
  <cols>
    <col min="1" max="1" width="6" customWidth="1"/>
    <col min="2" max="2" width="32.125" customWidth="1"/>
    <col min="3" max="3" width="10.625" customWidth="1"/>
    <col min="4" max="4" width="9.625" customWidth="1"/>
    <col min="5" max="5" width="7.625" customWidth="1"/>
    <col min="6" max="7" width="15.625" customWidth="1"/>
    <col min="8" max="8" width="12.375" customWidth="1"/>
    <col min="9" max="9" width="8.125" customWidth="1"/>
    <col min="11" max="11" width="2.375" customWidth="1"/>
    <col min="12" max="12" width="12.625" customWidth="1"/>
  </cols>
  <sheetData>
    <row r="1" ht="21" spans="1:10">
      <c r="A1" s="2" t="e">
        <f>目录!$C82</f>
        <v>#REF!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e">
        <f>封面!$D$13</f>
        <v>#REF!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e">
        <f>目录!$E82&amp;目录!$F82</f>
        <v>#REF!</v>
      </c>
    </row>
    <row r="4" spans="1:10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36" t="s">
        <v>94</v>
      </c>
    </row>
    <row r="5" ht="15" spans="1:10">
      <c r="A5" s="6" t="s">
        <v>95</v>
      </c>
      <c r="B5" s="7"/>
      <c r="C5" s="7"/>
      <c r="D5" s="7"/>
      <c r="E5" s="7"/>
      <c r="F5" s="7"/>
      <c r="G5" s="8" t="s">
        <v>96</v>
      </c>
      <c r="H5" s="9"/>
      <c r="I5" s="9"/>
      <c r="J5" s="37"/>
    </row>
    <row r="6" s="1" customFormat="1" ht="13" spans="1:13">
      <c r="A6" s="10" t="s">
        <v>112</v>
      </c>
      <c r="B6" s="11" t="s">
        <v>398</v>
      </c>
      <c r="C6" s="11" t="s">
        <v>123</v>
      </c>
      <c r="D6" s="11" t="s">
        <v>390</v>
      </c>
      <c r="E6" s="11" t="s">
        <v>114</v>
      </c>
      <c r="F6" s="12" t="s">
        <v>99</v>
      </c>
      <c r="G6" s="13" t="s">
        <v>100</v>
      </c>
      <c r="H6" s="14" t="s">
        <v>101</v>
      </c>
      <c r="I6" s="14" t="s">
        <v>102</v>
      </c>
      <c r="J6" s="38" t="s">
        <v>115</v>
      </c>
      <c r="L6" s="39" t="s">
        <v>103</v>
      </c>
      <c r="M6" s="39" t="s">
        <v>104</v>
      </c>
    </row>
    <row r="7" spans="1:12">
      <c r="A7" s="15">
        <v>1</v>
      </c>
      <c r="B7" s="16"/>
      <c r="C7" s="16"/>
      <c r="D7" s="17"/>
      <c r="E7" s="18" t="s">
        <v>117</v>
      </c>
      <c r="F7" s="19"/>
      <c r="G7" s="20"/>
      <c r="H7" s="21" t="e">
        <f>IF(#REF!="B",G7-F7,"")</f>
        <v>#REF!</v>
      </c>
      <c r="I7" s="40" t="e">
        <f>IF(#REF!="B",IF(F7=0,0,ROUND(H7/ABS(F7),4)),"")</f>
        <v>#REF!</v>
      </c>
      <c r="J7" s="41"/>
      <c r="L7" s="42"/>
    </row>
    <row r="8" spans="1:12">
      <c r="A8" s="15">
        <f>A7+1</f>
        <v>2</v>
      </c>
      <c r="B8" s="16"/>
      <c r="C8" s="16"/>
      <c r="D8" s="17"/>
      <c r="E8" s="18"/>
      <c r="F8" s="19"/>
      <c r="G8" s="20"/>
      <c r="H8" s="21"/>
      <c r="I8" s="21"/>
      <c r="J8" s="41"/>
      <c r="L8" s="42"/>
    </row>
    <row r="9" spans="1:12">
      <c r="A9" s="15">
        <f t="shared" ref="A9:A16" si="0">A8+1</f>
        <v>3</v>
      </c>
      <c r="B9" s="16"/>
      <c r="C9" s="16"/>
      <c r="D9" s="17"/>
      <c r="E9" s="18"/>
      <c r="F9" s="19"/>
      <c r="G9" s="20"/>
      <c r="H9" s="21"/>
      <c r="I9" s="21"/>
      <c r="J9" s="41"/>
      <c r="L9" s="42"/>
    </row>
    <row r="10" spans="1:12">
      <c r="A10" s="15">
        <f t="shared" si="0"/>
        <v>4</v>
      </c>
      <c r="B10" s="16"/>
      <c r="C10" s="16"/>
      <c r="D10" s="17"/>
      <c r="E10" s="18"/>
      <c r="F10" s="19"/>
      <c r="G10" s="20"/>
      <c r="H10" s="21"/>
      <c r="I10" s="21"/>
      <c r="J10" s="41"/>
      <c r="L10" s="42"/>
    </row>
    <row r="11" spans="1:12">
      <c r="A11" s="15">
        <f t="shared" si="0"/>
        <v>5</v>
      </c>
      <c r="B11" s="16"/>
      <c r="C11" s="16"/>
      <c r="D11" s="17"/>
      <c r="E11" s="18"/>
      <c r="F11" s="19"/>
      <c r="G11" s="20"/>
      <c r="H11" s="21"/>
      <c r="I11" s="21"/>
      <c r="J11" s="41"/>
      <c r="L11" s="42"/>
    </row>
    <row r="12" spans="1:12">
      <c r="A12" s="15">
        <f t="shared" si="0"/>
        <v>6</v>
      </c>
      <c r="B12" s="16"/>
      <c r="C12" s="16"/>
      <c r="D12" s="17"/>
      <c r="E12" s="18"/>
      <c r="F12" s="19"/>
      <c r="G12" s="20"/>
      <c r="H12" s="21"/>
      <c r="I12" s="21"/>
      <c r="J12" s="41"/>
      <c r="L12" s="42"/>
    </row>
    <row r="13" spans="1:12">
      <c r="A13" s="15">
        <f t="shared" si="0"/>
        <v>7</v>
      </c>
      <c r="B13" s="16"/>
      <c r="C13" s="16"/>
      <c r="D13" s="17"/>
      <c r="E13" s="18"/>
      <c r="F13" s="19"/>
      <c r="G13" s="20"/>
      <c r="H13" s="21"/>
      <c r="I13" s="21"/>
      <c r="J13" s="41"/>
      <c r="L13" s="42"/>
    </row>
    <row r="14" spans="1:12">
      <c r="A14" s="15">
        <f t="shared" si="0"/>
        <v>8</v>
      </c>
      <c r="B14" s="16"/>
      <c r="C14" s="16"/>
      <c r="D14" s="17"/>
      <c r="E14" s="18"/>
      <c r="F14" s="19"/>
      <c r="G14" s="20"/>
      <c r="H14" s="21"/>
      <c r="I14" s="21"/>
      <c r="J14" s="41"/>
      <c r="L14" s="42"/>
    </row>
    <row r="15" spans="1:12">
      <c r="A15" s="15">
        <f t="shared" si="0"/>
        <v>9</v>
      </c>
      <c r="B15" s="16"/>
      <c r="C15" s="16"/>
      <c r="D15" s="17"/>
      <c r="E15" s="18"/>
      <c r="F15" s="19"/>
      <c r="G15" s="20"/>
      <c r="H15" s="21"/>
      <c r="I15" s="21"/>
      <c r="J15" s="41"/>
      <c r="L15" s="42"/>
    </row>
    <row r="16" spans="1:12">
      <c r="A16" s="15">
        <f t="shared" si="0"/>
        <v>10</v>
      </c>
      <c r="B16" s="16"/>
      <c r="C16" s="16"/>
      <c r="D16" s="17"/>
      <c r="E16" s="18"/>
      <c r="F16" s="19"/>
      <c r="G16" s="20"/>
      <c r="H16" s="21"/>
      <c r="I16" s="21"/>
      <c r="J16" s="41"/>
      <c r="L16" s="42"/>
    </row>
    <row r="17" spans="1:12">
      <c r="A17" s="22"/>
      <c r="B17" s="23"/>
      <c r="C17" s="24"/>
      <c r="D17" s="25"/>
      <c r="E17" s="23"/>
      <c r="F17" s="19"/>
      <c r="G17" s="20"/>
      <c r="H17" s="21"/>
      <c r="I17" s="21"/>
      <c r="J17" s="41"/>
      <c r="L17" s="42"/>
    </row>
    <row r="18" spans="1:12">
      <c r="A18" s="26"/>
      <c r="B18" s="23"/>
      <c r="C18" s="24"/>
      <c r="D18" s="25"/>
      <c r="E18" s="23"/>
      <c r="F18" s="19"/>
      <c r="G18" s="20"/>
      <c r="H18" s="21"/>
      <c r="I18" s="21"/>
      <c r="J18" s="41"/>
      <c r="L18" s="42"/>
    </row>
    <row r="19" spans="1:13">
      <c r="A19" s="27"/>
      <c r="B19" s="28" t="s">
        <v>110</v>
      </c>
      <c r="C19" s="29"/>
      <c r="D19" s="29"/>
      <c r="E19" s="29"/>
      <c r="F19" s="30">
        <f>ROUND(SUM(F7:F18),2)</f>
        <v>0</v>
      </c>
      <c r="G19" s="31" t="e">
        <f>IF(#REF!="B",ROUND(SUM(G7:G18),2),"")</f>
        <v>#REF!</v>
      </c>
      <c r="H19" s="32" t="e">
        <f>IF(#REF!="B",ROUND(SUM(H7:H18),2),"")</f>
        <v>#REF!</v>
      </c>
      <c r="I19" s="43" t="e">
        <f>IF(#REF!="B",IF(F19=0,0,ROUND(H19/ABS(F19),4)),"")</f>
        <v>#REF!</v>
      </c>
      <c r="J19" s="44"/>
      <c r="L19" s="45"/>
      <c r="M19" s="46" t="str">
        <f>IF(F19-L19=0,"OK","F")</f>
        <v>OK</v>
      </c>
    </row>
    <row r="20" spans="1:10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1">
      <c r="A21" s="34" t="e">
        <f>"被评估企业填表人："&amp;#REF!</f>
        <v>#REF!</v>
      </c>
      <c r="B21" s="35"/>
      <c r="C21" s="35"/>
      <c r="D21" s="35"/>
      <c r="E21" s="35"/>
      <c r="F21" s="35"/>
      <c r="G21" s="33"/>
      <c r="H21" s="33"/>
      <c r="I21" s="33"/>
      <c r="J21" s="47" t="e">
        <f>IF(#REF!="B","评估人员:"&amp;#REF!,"")</f>
        <v>#REF!</v>
      </c>
      <c r="K21" s="48"/>
    </row>
    <row r="22" spans="1:10">
      <c r="A22" s="34" t="e">
        <f>"填表日期："&amp;#REF!</f>
        <v>#REF!</v>
      </c>
      <c r="B22" s="35"/>
      <c r="C22" s="35"/>
      <c r="D22" s="35"/>
      <c r="E22" s="35"/>
      <c r="F22" s="35"/>
      <c r="G22" s="33"/>
      <c r="H22" s="33"/>
      <c r="I22" s="33"/>
      <c r="J22" s="33"/>
    </row>
  </sheetData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</worksheet>
</file>

<file path=xl/worksheets/sheet7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showGridLines="0" view="pageBreakPreview" zoomScale="94" zoomScaleNormal="100" workbookViewId="0">
      <pane xSplit="10" ySplit="6" topLeftCell="K7" activePane="bottomRight" state="frozen"/>
      <selection/>
      <selection pane="topRight"/>
      <selection pane="bottomLeft"/>
      <selection pane="bottomRight" activeCell="G16" sqref="G16"/>
    </sheetView>
  </sheetViews>
  <sheetFormatPr defaultColWidth="9" defaultRowHeight="14"/>
  <cols>
    <col min="1" max="1" width="6" customWidth="1"/>
    <col min="2" max="2" width="32.125" customWidth="1"/>
    <col min="3" max="3" width="10.625" customWidth="1"/>
    <col min="4" max="4" width="9.625" customWidth="1"/>
    <col min="5" max="5" width="7.625" customWidth="1"/>
    <col min="6" max="7" width="15.625" customWidth="1"/>
    <col min="8" max="8" width="12.375" customWidth="1"/>
    <col min="9" max="9" width="8.125" customWidth="1"/>
    <col min="11" max="11" width="2.375" customWidth="1"/>
    <col min="12" max="12" width="12.625" customWidth="1"/>
  </cols>
  <sheetData>
    <row r="1" ht="21" spans="1:10">
      <c r="A1" s="2" t="e">
        <f>目录!$C83</f>
        <v>#REF!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e">
        <f>封面!$D$13</f>
        <v>#REF!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e">
        <f>目录!$E83&amp;目录!$F83</f>
        <v>#REF!</v>
      </c>
    </row>
    <row r="4" spans="1:10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36" t="s">
        <v>94</v>
      </c>
    </row>
    <row r="5" ht="15" spans="1:10">
      <c r="A5" s="6" t="s">
        <v>95</v>
      </c>
      <c r="B5" s="7"/>
      <c r="C5" s="7"/>
      <c r="D5" s="7"/>
      <c r="E5" s="7"/>
      <c r="F5" s="7"/>
      <c r="G5" s="8" t="s">
        <v>96</v>
      </c>
      <c r="H5" s="9"/>
      <c r="I5" s="9"/>
      <c r="J5" s="37"/>
    </row>
    <row r="6" s="1" customFormat="1" ht="13" spans="1:13">
      <c r="A6" s="10" t="s">
        <v>112</v>
      </c>
      <c r="B6" s="11" t="s">
        <v>398</v>
      </c>
      <c r="C6" s="11" t="s">
        <v>123</v>
      </c>
      <c r="D6" s="11" t="s">
        <v>390</v>
      </c>
      <c r="E6" s="11" t="s">
        <v>114</v>
      </c>
      <c r="F6" s="12" t="s">
        <v>99</v>
      </c>
      <c r="G6" s="13" t="s">
        <v>100</v>
      </c>
      <c r="H6" s="14" t="s">
        <v>101</v>
      </c>
      <c r="I6" s="14" t="s">
        <v>102</v>
      </c>
      <c r="J6" s="38" t="s">
        <v>115</v>
      </c>
      <c r="L6" s="39" t="s">
        <v>103</v>
      </c>
      <c r="M6" s="39" t="s">
        <v>104</v>
      </c>
    </row>
    <row r="7" spans="1:12">
      <c r="A7" s="15">
        <v>1</v>
      </c>
      <c r="B7" s="16"/>
      <c r="C7" s="16"/>
      <c r="D7" s="17"/>
      <c r="E7" s="18" t="s">
        <v>117</v>
      </c>
      <c r="F7" s="19"/>
      <c r="G7" s="20"/>
      <c r="H7" s="21" t="e">
        <f>IF(#REF!="B",G7-F7,"")</f>
        <v>#REF!</v>
      </c>
      <c r="I7" s="40" t="e">
        <f>IF(#REF!="B",IF(F7=0,0,ROUND(H7/ABS(F7),4)),"")</f>
        <v>#REF!</v>
      </c>
      <c r="J7" s="41"/>
      <c r="L7" s="42"/>
    </row>
    <row r="8" spans="1:12">
      <c r="A8" s="15">
        <f>A7+1</f>
        <v>2</v>
      </c>
      <c r="B8" s="16"/>
      <c r="C8" s="16"/>
      <c r="D8" s="17"/>
      <c r="E8" s="18"/>
      <c r="F8" s="19"/>
      <c r="G8" s="20"/>
      <c r="H8" s="21"/>
      <c r="I8" s="21"/>
      <c r="J8" s="41"/>
      <c r="L8" s="42"/>
    </row>
    <row r="9" spans="1:12">
      <c r="A9" s="15">
        <f t="shared" ref="A9:A16" si="0">A8+1</f>
        <v>3</v>
      </c>
      <c r="B9" s="16"/>
      <c r="C9" s="16"/>
      <c r="D9" s="17"/>
      <c r="E9" s="18"/>
      <c r="F9" s="19"/>
      <c r="G9" s="20"/>
      <c r="H9" s="21"/>
      <c r="I9" s="21"/>
      <c r="J9" s="41"/>
      <c r="L9" s="42"/>
    </row>
    <row r="10" spans="1:12">
      <c r="A10" s="15">
        <f t="shared" si="0"/>
        <v>4</v>
      </c>
      <c r="B10" s="16"/>
      <c r="C10" s="16"/>
      <c r="D10" s="17"/>
      <c r="E10" s="18"/>
      <c r="F10" s="19"/>
      <c r="G10" s="20"/>
      <c r="H10" s="21"/>
      <c r="I10" s="21"/>
      <c r="J10" s="41"/>
      <c r="L10" s="42"/>
    </row>
    <row r="11" spans="1:12">
      <c r="A11" s="15">
        <f t="shared" si="0"/>
        <v>5</v>
      </c>
      <c r="B11" s="16"/>
      <c r="C11" s="16"/>
      <c r="D11" s="17"/>
      <c r="E11" s="18"/>
      <c r="F11" s="19"/>
      <c r="G11" s="20"/>
      <c r="H11" s="21"/>
      <c r="I11" s="21"/>
      <c r="J11" s="41"/>
      <c r="L11" s="42"/>
    </row>
    <row r="12" spans="1:12">
      <c r="A12" s="15">
        <f t="shared" si="0"/>
        <v>6</v>
      </c>
      <c r="B12" s="16"/>
      <c r="C12" s="16"/>
      <c r="D12" s="17"/>
      <c r="E12" s="18"/>
      <c r="F12" s="19"/>
      <c r="G12" s="20"/>
      <c r="H12" s="21"/>
      <c r="I12" s="21"/>
      <c r="J12" s="41"/>
      <c r="L12" s="42"/>
    </row>
    <row r="13" spans="1:12">
      <c r="A13" s="15">
        <f t="shared" si="0"/>
        <v>7</v>
      </c>
      <c r="B13" s="16"/>
      <c r="C13" s="16"/>
      <c r="D13" s="17"/>
      <c r="E13" s="18"/>
      <c r="F13" s="19"/>
      <c r="G13" s="20"/>
      <c r="H13" s="21"/>
      <c r="I13" s="21"/>
      <c r="J13" s="41"/>
      <c r="L13" s="42"/>
    </row>
    <row r="14" spans="1:12">
      <c r="A14" s="15">
        <f t="shared" si="0"/>
        <v>8</v>
      </c>
      <c r="B14" s="16"/>
      <c r="C14" s="16"/>
      <c r="D14" s="17"/>
      <c r="E14" s="18"/>
      <c r="F14" s="19"/>
      <c r="G14" s="20"/>
      <c r="H14" s="21"/>
      <c r="I14" s="21"/>
      <c r="J14" s="41"/>
      <c r="L14" s="42"/>
    </row>
    <row r="15" spans="1:12">
      <c r="A15" s="15">
        <f t="shared" si="0"/>
        <v>9</v>
      </c>
      <c r="B15" s="16"/>
      <c r="C15" s="16"/>
      <c r="D15" s="17"/>
      <c r="E15" s="18"/>
      <c r="F15" s="19"/>
      <c r="G15" s="20"/>
      <c r="H15" s="21"/>
      <c r="I15" s="21"/>
      <c r="J15" s="41"/>
      <c r="L15" s="42"/>
    </row>
    <row r="16" spans="1:12">
      <c r="A16" s="15">
        <f t="shared" si="0"/>
        <v>10</v>
      </c>
      <c r="B16" s="16"/>
      <c r="C16" s="16"/>
      <c r="D16" s="17"/>
      <c r="E16" s="18"/>
      <c r="F16" s="19"/>
      <c r="G16" s="20"/>
      <c r="H16" s="21"/>
      <c r="I16" s="21"/>
      <c r="J16" s="41"/>
      <c r="L16" s="42"/>
    </row>
    <row r="17" spans="1:12">
      <c r="A17" s="22"/>
      <c r="B17" s="23"/>
      <c r="C17" s="24"/>
      <c r="D17" s="25"/>
      <c r="E17" s="23"/>
      <c r="F17" s="19"/>
      <c r="G17" s="20"/>
      <c r="H17" s="21"/>
      <c r="I17" s="21"/>
      <c r="J17" s="41"/>
      <c r="L17" s="42"/>
    </row>
    <row r="18" spans="1:12">
      <c r="A18" s="26"/>
      <c r="B18" s="23"/>
      <c r="C18" s="24"/>
      <c r="D18" s="25"/>
      <c r="E18" s="23"/>
      <c r="F18" s="19"/>
      <c r="G18" s="20"/>
      <c r="H18" s="21"/>
      <c r="I18" s="21"/>
      <c r="J18" s="41"/>
      <c r="L18" s="42"/>
    </row>
    <row r="19" spans="1:13">
      <c r="A19" s="27"/>
      <c r="B19" s="28" t="s">
        <v>110</v>
      </c>
      <c r="C19" s="29"/>
      <c r="D19" s="29"/>
      <c r="E19" s="29"/>
      <c r="F19" s="30">
        <f>ROUND(SUM(F7:F18),2)</f>
        <v>0</v>
      </c>
      <c r="G19" s="31" t="e">
        <f>IF(#REF!="B",ROUND(SUM(G7:G18),2),"")</f>
        <v>#REF!</v>
      </c>
      <c r="H19" s="32" t="e">
        <f>IF(#REF!="B",ROUND(SUM(H7:H18),2),"")</f>
        <v>#REF!</v>
      </c>
      <c r="I19" s="43" t="e">
        <f>IF(#REF!="B",IF(F19=0,0,ROUND(H19/ABS(F19),4)),"")</f>
        <v>#REF!</v>
      </c>
      <c r="J19" s="44"/>
      <c r="L19" s="45"/>
      <c r="M19" s="46" t="str">
        <f>IF(F19-L19=0,"OK","F")</f>
        <v>OK</v>
      </c>
    </row>
    <row r="20" spans="1:10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1">
      <c r="A21" s="34" t="e">
        <f>"被评估企业填表人："&amp;#REF!</f>
        <v>#REF!</v>
      </c>
      <c r="B21" s="35"/>
      <c r="C21" s="35"/>
      <c r="D21" s="35"/>
      <c r="E21" s="35"/>
      <c r="F21" s="35"/>
      <c r="G21" s="33"/>
      <c r="H21" s="33"/>
      <c r="I21" s="33"/>
      <c r="J21" s="47" t="e">
        <f>IF(#REF!="B","评估人员:"&amp;#REF!,"")</f>
        <v>#REF!</v>
      </c>
      <c r="K21" s="48"/>
    </row>
    <row r="22" spans="1:10">
      <c r="A22" s="34" t="e">
        <f>"填表日期："&amp;#REF!</f>
        <v>#REF!</v>
      </c>
      <c r="B22" s="35"/>
      <c r="C22" s="35"/>
      <c r="D22" s="35"/>
      <c r="E22" s="35"/>
      <c r="F22" s="35"/>
      <c r="G22" s="33"/>
      <c r="H22" s="33"/>
      <c r="I22" s="33"/>
      <c r="J22" s="33"/>
    </row>
  </sheetData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  <colBreaks count="1" manualBreakCount="1">
    <brk id="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showGridLines="0" view="pageBreakPreview" zoomScaleNormal="100" workbookViewId="0">
      <pane xSplit="9" ySplit="6" topLeftCell="J7" activePane="bottomRight" state="frozen"/>
      <selection/>
      <selection pane="topRight"/>
      <selection pane="bottomLeft"/>
      <selection pane="bottomRight" activeCell="M21" sqref="M21"/>
    </sheetView>
  </sheetViews>
  <sheetFormatPr defaultColWidth="9" defaultRowHeight="14"/>
  <cols>
    <col min="1" max="1" width="6" customWidth="1"/>
    <col min="2" max="2" width="28.375" customWidth="1"/>
    <col min="3" max="3" width="20" customWidth="1"/>
    <col min="4" max="4" width="7.625" customWidth="1"/>
    <col min="5" max="6" width="15.625" customWidth="1"/>
    <col min="7" max="7" width="12.375" customWidth="1"/>
    <col min="8" max="8" width="8.125" customWidth="1"/>
    <col min="11" max="11" width="12.625" customWidth="1"/>
  </cols>
  <sheetData>
    <row r="1" ht="30" customHeight="1" spans="1:9">
      <c r="A1" s="2" t="e">
        <f>目录!C11</f>
        <v>#REF!</v>
      </c>
      <c r="B1" s="3"/>
      <c r="C1" s="3"/>
      <c r="D1" s="3"/>
      <c r="E1" s="3"/>
      <c r="F1" s="3"/>
      <c r="G1" s="3"/>
      <c r="H1" s="3"/>
      <c r="I1" s="3"/>
    </row>
    <row r="2" spans="1:9">
      <c r="A2" s="4" t="e">
        <f>封面!D13</f>
        <v>#REF!</v>
      </c>
      <c r="B2" s="3"/>
      <c r="C2" s="3"/>
      <c r="D2" s="3"/>
      <c r="E2" s="3"/>
      <c r="F2" s="3"/>
      <c r="G2" s="3"/>
      <c r="H2" s="3"/>
      <c r="I2" s="3"/>
    </row>
    <row r="3" spans="1:9">
      <c r="A3" s="5"/>
      <c r="B3" s="5"/>
      <c r="C3" s="5"/>
      <c r="D3" s="5"/>
      <c r="E3" s="5"/>
      <c r="F3" s="5"/>
      <c r="G3" s="5"/>
      <c r="H3" s="36"/>
      <c r="I3" s="36" t="e">
        <f>目录!E11&amp;目录!F11</f>
        <v>#REF!</v>
      </c>
    </row>
    <row r="4" spans="1:9">
      <c r="A4" s="5" t="e">
        <f>#REF!</f>
        <v>#REF!</v>
      </c>
      <c r="B4" s="5"/>
      <c r="C4" s="5"/>
      <c r="D4" s="5"/>
      <c r="E4" s="5"/>
      <c r="F4" s="5"/>
      <c r="G4" s="5"/>
      <c r="H4" s="5"/>
      <c r="I4" s="36" t="s">
        <v>94</v>
      </c>
    </row>
    <row r="5" ht="15" spans="1:9">
      <c r="A5" s="6" t="s">
        <v>95</v>
      </c>
      <c r="B5" s="7"/>
      <c r="C5" s="7"/>
      <c r="D5" s="7"/>
      <c r="E5" s="7"/>
      <c r="F5" s="8" t="s">
        <v>96</v>
      </c>
      <c r="G5" s="9"/>
      <c r="H5" s="9"/>
      <c r="I5" s="37"/>
    </row>
    <row r="6" s="1" customFormat="1" ht="13" spans="1:12">
      <c r="A6" s="10" t="s">
        <v>112</v>
      </c>
      <c r="B6" s="11" t="s">
        <v>120</v>
      </c>
      <c r="C6" s="11" t="s">
        <v>121</v>
      </c>
      <c r="D6" s="11" t="s">
        <v>114</v>
      </c>
      <c r="E6" s="12" t="s">
        <v>99</v>
      </c>
      <c r="F6" s="13" t="s">
        <v>100</v>
      </c>
      <c r="G6" s="14" t="s">
        <v>101</v>
      </c>
      <c r="H6" s="14" t="s">
        <v>102</v>
      </c>
      <c r="I6" s="38" t="s">
        <v>115</v>
      </c>
      <c r="K6" s="39" t="s">
        <v>103</v>
      </c>
      <c r="L6" s="39" t="s">
        <v>104</v>
      </c>
    </row>
    <row r="7" spans="1:11">
      <c r="A7" s="15">
        <v>1</v>
      </c>
      <c r="B7" s="16"/>
      <c r="C7" s="16"/>
      <c r="D7" s="18" t="s">
        <v>117</v>
      </c>
      <c r="E7" s="19"/>
      <c r="F7" s="20"/>
      <c r="G7" s="21" t="e">
        <f>IF(#REF!="B",F7-E7,"")</f>
        <v>#REF!</v>
      </c>
      <c r="H7" s="40" t="e">
        <f>IF(#REF!&lt;&gt;"B","",IF(E7=0,0,ROUND(G7/ABS(E7),4)))</f>
        <v>#REF!</v>
      </c>
      <c r="I7" s="41"/>
      <c r="K7" s="42"/>
    </row>
    <row r="8" spans="1:11">
      <c r="A8" s="15">
        <f>A7+1</f>
        <v>2</v>
      </c>
      <c r="B8" s="16"/>
      <c r="C8" s="16"/>
      <c r="D8" s="18"/>
      <c r="E8" s="19"/>
      <c r="F8" s="20"/>
      <c r="G8" s="21"/>
      <c r="H8" s="21"/>
      <c r="I8" s="41"/>
      <c r="K8" s="42"/>
    </row>
    <row r="9" spans="1:11">
      <c r="A9" s="15">
        <f t="shared" ref="A9:A16" si="0">A8+1</f>
        <v>3</v>
      </c>
      <c r="B9" s="16"/>
      <c r="C9" s="16"/>
      <c r="D9" s="18"/>
      <c r="E9" s="19"/>
      <c r="F9" s="20"/>
      <c r="G9" s="21"/>
      <c r="H9" s="21"/>
      <c r="I9" s="41"/>
      <c r="K9" s="42"/>
    </row>
    <row r="10" spans="1:11">
      <c r="A10" s="15">
        <f t="shared" si="0"/>
        <v>4</v>
      </c>
      <c r="B10" s="16"/>
      <c r="C10" s="16"/>
      <c r="D10" s="18"/>
      <c r="E10" s="19"/>
      <c r="F10" s="20"/>
      <c r="G10" s="21"/>
      <c r="H10" s="21"/>
      <c r="I10" s="41"/>
      <c r="K10" s="42"/>
    </row>
    <row r="11" spans="1:11">
      <c r="A11" s="15">
        <f t="shared" si="0"/>
        <v>5</v>
      </c>
      <c r="B11" s="16"/>
      <c r="C11" s="16"/>
      <c r="D11" s="18"/>
      <c r="E11" s="19"/>
      <c r="F11" s="20"/>
      <c r="G11" s="21"/>
      <c r="H11" s="21"/>
      <c r="I11" s="41"/>
      <c r="K11" s="42"/>
    </row>
    <row r="12" spans="1:11">
      <c r="A12" s="15">
        <f t="shared" si="0"/>
        <v>6</v>
      </c>
      <c r="B12" s="16"/>
      <c r="C12" s="16"/>
      <c r="D12" s="18"/>
      <c r="E12" s="19"/>
      <c r="F12" s="20"/>
      <c r="G12" s="21"/>
      <c r="H12" s="21"/>
      <c r="I12" s="41"/>
      <c r="K12" s="42"/>
    </row>
    <row r="13" spans="1:11">
      <c r="A13" s="15">
        <f t="shared" si="0"/>
        <v>7</v>
      </c>
      <c r="B13" s="16"/>
      <c r="C13" s="16"/>
      <c r="D13" s="18"/>
      <c r="E13" s="19"/>
      <c r="F13" s="20"/>
      <c r="G13" s="21"/>
      <c r="H13" s="21"/>
      <c r="I13" s="41"/>
      <c r="K13" s="42"/>
    </row>
    <row r="14" spans="1:11">
      <c r="A14" s="15">
        <f t="shared" si="0"/>
        <v>8</v>
      </c>
      <c r="B14" s="16"/>
      <c r="C14" s="16"/>
      <c r="D14" s="18"/>
      <c r="E14" s="19"/>
      <c r="F14" s="20"/>
      <c r="G14" s="21"/>
      <c r="H14" s="21"/>
      <c r="I14" s="41"/>
      <c r="K14" s="42"/>
    </row>
    <row r="15" spans="1:11">
      <c r="A15" s="15">
        <f t="shared" si="0"/>
        <v>9</v>
      </c>
      <c r="B15" s="16"/>
      <c r="C15" s="16"/>
      <c r="D15" s="18"/>
      <c r="E15" s="19"/>
      <c r="F15" s="20"/>
      <c r="G15" s="21"/>
      <c r="H15" s="21"/>
      <c r="I15" s="41"/>
      <c r="K15" s="42"/>
    </row>
    <row r="16" spans="1:11">
      <c r="A16" s="15">
        <f t="shared" si="0"/>
        <v>10</v>
      </c>
      <c r="B16" s="16"/>
      <c r="C16" s="16"/>
      <c r="D16" s="18"/>
      <c r="E16" s="19"/>
      <c r="F16" s="20"/>
      <c r="G16" s="21"/>
      <c r="H16" s="21"/>
      <c r="I16" s="41"/>
      <c r="K16" s="42"/>
    </row>
    <row r="17" spans="1:11">
      <c r="A17" s="22"/>
      <c r="B17" s="23"/>
      <c r="C17" s="24"/>
      <c r="D17" s="23"/>
      <c r="E17" s="19"/>
      <c r="F17" s="20"/>
      <c r="G17" s="21"/>
      <c r="H17" s="21"/>
      <c r="I17" s="41"/>
      <c r="K17" s="42"/>
    </row>
    <row r="18" spans="1:11">
      <c r="A18" s="26"/>
      <c r="B18" s="23"/>
      <c r="C18" s="24"/>
      <c r="D18" s="23"/>
      <c r="E18" s="19"/>
      <c r="F18" s="20"/>
      <c r="G18" s="21"/>
      <c r="H18" s="21"/>
      <c r="I18" s="41"/>
      <c r="K18" s="42"/>
    </row>
    <row r="19" spans="1:12">
      <c r="A19" s="27"/>
      <c r="B19" s="334" t="s">
        <v>110</v>
      </c>
      <c r="C19" s="334"/>
      <c r="D19" s="334"/>
      <c r="E19" s="30">
        <f>ROUND(SUM(E7:E18),2)</f>
        <v>0</v>
      </c>
      <c r="F19" s="31" t="e">
        <f>IF(#REF!="B",ROUND(SUM(F7:F18),2),"")</f>
        <v>#REF!</v>
      </c>
      <c r="G19" s="32" t="e">
        <f>IF(#REF!="B",ROUND(SUM(G7:G18),2),"")</f>
        <v>#REF!</v>
      </c>
      <c r="H19" s="43" t="e">
        <f>IF(#REF!&lt;&gt;"B","",IF(E19=0,0,ROUND(G19/ABS(E19),4)))</f>
        <v>#REF!</v>
      </c>
      <c r="I19" s="44"/>
      <c r="K19" s="45"/>
      <c r="L19" s="46" t="str">
        <f>IF(E19-K19=0,"OK","F")</f>
        <v>OK</v>
      </c>
    </row>
    <row r="20" spans="1:9">
      <c r="A20" s="33"/>
      <c r="B20" s="33"/>
      <c r="C20" s="33"/>
      <c r="D20" s="33"/>
      <c r="E20" s="33"/>
      <c r="F20" s="33"/>
      <c r="G20" s="33"/>
      <c r="H20" s="33"/>
      <c r="I20" s="33"/>
    </row>
    <row r="21" spans="1:10">
      <c r="A21" s="34" t="e">
        <f>"被评估企业填表人："&amp;#REF!</f>
        <v>#REF!</v>
      </c>
      <c r="B21" s="35"/>
      <c r="C21" s="35"/>
      <c r="D21" s="35"/>
      <c r="E21" s="35"/>
      <c r="F21" s="33"/>
      <c r="G21" s="33"/>
      <c r="H21" s="33"/>
      <c r="I21" s="47" t="e">
        <f>IF(#REF!="B","评估人员:"&amp;#REF!,"")</f>
        <v>#REF!</v>
      </c>
      <c r="J21" s="48"/>
    </row>
    <row r="22" spans="1:9">
      <c r="A22" s="34" t="e">
        <f>"填表日期："&amp;#REF!</f>
        <v>#REF!</v>
      </c>
      <c r="B22" s="35"/>
      <c r="C22" s="35"/>
      <c r="D22" s="35"/>
      <c r="E22" s="35"/>
      <c r="F22" s="33"/>
      <c r="G22" s="33"/>
      <c r="H22" s="33"/>
      <c r="I22" s="33"/>
    </row>
  </sheetData>
  <printOptions horizontalCentered="1"/>
  <pageMargins left="0.31496062992126" right="0.31496062992126" top="0.94488188976378" bottom="0.551181102362205" header="0.31496062992126" footer="0.31496062992126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showGridLines="0" view="pageBreakPreview" zoomScaleNormal="100" workbookViewId="0">
      <pane xSplit="10" ySplit="6" topLeftCell="K7" activePane="bottomRight" state="frozen"/>
      <selection/>
      <selection pane="topRight"/>
      <selection pane="bottomLeft"/>
      <selection pane="bottomRight" activeCell="E14" sqref="E14"/>
    </sheetView>
  </sheetViews>
  <sheetFormatPr defaultColWidth="9" defaultRowHeight="14"/>
  <cols>
    <col min="1" max="1" width="6" customWidth="1"/>
    <col min="2" max="2" width="32.125" customWidth="1"/>
    <col min="3" max="3" width="10.625" customWidth="1"/>
    <col min="4" max="4" width="9.625" customWidth="1"/>
    <col min="5" max="5" width="7.625" customWidth="1"/>
    <col min="6" max="7" width="15.625" customWidth="1"/>
    <col min="8" max="8" width="12.375" customWidth="1"/>
    <col min="9" max="9" width="8.125" customWidth="1"/>
    <col min="12" max="12" width="12.625" customWidth="1"/>
  </cols>
  <sheetData>
    <row r="1" ht="30" customHeight="1" spans="1:10">
      <c r="A1" s="2" t="e">
        <f>目录!C12</f>
        <v>#REF!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e">
        <f>封面!D13</f>
        <v>#REF!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5"/>
      <c r="B3" s="5"/>
      <c r="C3" s="5"/>
      <c r="D3" s="5"/>
      <c r="E3" s="5"/>
      <c r="F3" s="5"/>
      <c r="G3" s="5"/>
      <c r="H3" s="5"/>
      <c r="I3" s="36"/>
      <c r="J3" s="36" t="e">
        <f>目录!E12&amp;目录!F12</f>
        <v>#REF!</v>
      </c>
    </row>
    <row r="4" spans="1:10">
      <c r="A4" s="5" t="e">
        <f>#REF!</f>
        <v>#REF!</v>
      </c>
      <c r="B4" s="5"/>
      <c r="C4" s="5"/>
      <c r="D4" s="5"/>
      <c r="E4" s="5"/>
      <c r="F4" s="5"/>
      <c r="G4" s="5"/>
      <c r="H4" s="5"/>
      <c r="I4" s="5"/>
      <c r="J4" s="36" t="s">
        <v>94</v>
      </c>
    </row>
    <row r="5" ht="15" spans="1:10">
      <c r="A5" s="6" t="s">
        <v>95</v>
      </c>
      <c r="B5" s="7"/>
      <c r="C5" s="7"/>
      <c r="D5" s="7"/>
      <c r="E5" s="7"/>
      <c r="F5" s="7"/>
      <c r="G5" s="8" t="s">
        <v>96</v>
      </c>
      <c r="H5" s="9"/>
      <c r="I5" s="9"/>
      <c r="J5" s="37"/>
    </row>
    <row r="6" s="1" customFormat="1" ht="13" spans="1:13">
      <c r="A6" s="10" t="s">
        <v>112</v>
      </c>
      <c r="B6" s="11" t="s">
        <v>122</v>
      </c>
      <c r="C6" s="11" t="s">
        <v>123</v>
      </c>
      <c r="D6" s="11" t="s">
        <v>124</v>
      </c>
      <c r="E6" s="11" t="s">
        <v>114</v>
      </c>
      <c r="F6" s="12" t="s">
        <v>99</v>
      </c>
      <c r="G6" s="13" t="s">
        <v>100</v>
      </c>
      <c r="H6" s="14" t="s">
        <v>101</v>
      </c>
      <c r="I6" s="14" t="s">
        <v>102</v>
      </c>
      <c r="J6" s="38" t="s">
        <v>115</v>
      </c>
      <c r="L6" s="39" t="s">
        <v>103</v>
      </c>
      <c r="M6" s="39" t="s">
        <v>104</v>
      </c>
    </row>
    <row r="7" spans="1:12">
      <c r="A7" s="15">
        <v>1</v>
      </c>
      <c r="B7" s="16"/>
      <c r="C7" s="16"/>
      <c r="D7" s="17"/>
      <c r="E7" s="18" t="s">
        <v>117</v>
      </c>
      <c r="F7" s="19"/>
      <c r="G7" s="20"/>
      <c r="H7" s="21" t="e">
        <f>IF(#REF!&lt;&gt;"B","",G7-F7)</f>
        <v>#REF!</v>
      </c>
      <c r="I7" s="40" t="e">
        <f>IF(#REF!&lt;&gt;"B","",IF(F7=0,0,ROUND(H7/ABS(F7),4)))</f>
        <v>#REF!</v>
      </c>
      <c r="J7" s="41"/>
      <c r="L7" s="42"/>
    </row>
    <row r="8" spans="1:12">
      <c r="A8" s="15">
        <f>A7+1</f>
        <v>2</v>
      </c>
      <c r="B8" s="16"/>
      <c r="C8" s="16"/>
      <c r="D8" s="17"/>
      <c r="E8" s="18"/>
      <c r="F8" s="19"/>
      <c r="G8" s="20"/>
      <c r="H8" s="21"/>
      <c r="I8" s="21"/>
      <c r="J8" s="41"/>
      <c r="L8" s="42"/>
    </row>
    <row r="9" spans="1:12">
      <c r="A9" s="15">
        <f t="shared" ref="A9:A16" si="0">A8+1</f>
        <v>3</v>
      </c>
      <c r="B9" s="16"/>
      <c r="C9" s="16"/>
      <c r="D9" s="17"/>
      <c r="E9" s="18"/>
      <c r="F9" s="19"/>
      <c r="G9" s="20"/>
      <c r="H9" s="21"/>
      <c r="I9" s="21"/>
      <c r="J9" s="41"/>
      <c r="L9" s="42"/>
    </row>
    <row r="10" spans="1:12">
      <c r="A10" s="15">
        <f t="shared" si="0"/>
        <v>4</v>
      </c>
      <c r="B10" s="16"/>
      <c r="C10" s="16"/>
      <c r="D10" s="17"/>
      <c r="E10" s="18"/>
      <c r="F10" s="19"/>
      <c r="G10" s="20"/>
      <c r="H10" s="21"/>
      <c r="I10" s="21"/>
      <c r="J10" s="41"/>
      <c r="L10" s="42"/>
    </row>
    <row r="11" spans="1:12">
      <c r="A11" s="15">
        <f t="shared" si="0"/>
        <v>5</v>
      </c>
      <c r="B11" s="16"/>
      <c r="C11" s="16"/>
      <c r="D11" s="17"/>
      <c r="E11" s="18"/>
      <c r="F11" s="19"/>
      <c r="G11" s="20"/>
      <c r="H11" s="21"/>
      <c r="I11" s="21"/>
      <c r="J11" s="41"/>
      <c r="L11" s="42"/>
    </row>
    <row r="12" spans="1:12">
      <c r="A12" s="15">
        <f t="shared" si="0"/>
        <v>6</v>
      </c>
      <c r="B12" s="16"/>
      <c r="C12" s="16"/>
      <c r="D12" s="17"/>
      <c r="E12" s="18"/>
      <c r="F12" s="19"/>
      <c r="G12" s="20"/>
      <c r="H12" s="21"/>
      <c r="I12" s="21"/>
      <c r="J12" s="41"/>
      <c r="L12" s="42"/>
    </row>
    <row r="13" spans="1:12">
      <c r="A13" s="15">
        <f t="shared" si="0"/>
        <v>7</v>
      </c>
      <c r="B13" s="16"/>
      <c r="C13" s="16"/>
      <c r="D13" s="17"/>
      <c r="E13" s="18"/>
      <c r="F13" s="19"/>
      <c r="G13" s="20"/>
      <c r="H13" s="21"/>
      <c r="I13" s="21"/>
      <c r="J13" s="41"/>
      <c r="L13" s="42"/>
    </row>
    <row r="14" spans="1:12">
      <c r="A14" s="15">
        <f t="shared" si="0"/>
        <v>8</v>
      </c>
      <c r="B14" s="16"/>
      <c r="C14" s="16"/>
      <c r="D14" s="17"/>
      <c r="E14" s="18"/>
      <c r="F14" s="19"/>
      <c r="G14" s="20"/>
      <c r="H14" s="21"/>
      <c r="I14" s="21"/>
      <c r="J14" s="41"/>
      <c r="L14" s="42"/>
    </row>
    <row r="15" spans="1:12">
      <c r="A15" s="15">
        <f t="shared" si="0"/>
        <v>9</v>
      </c>
      <c r="B15" s="16"/>
      <c r="C15" s="16"/>
      <c r="D15" s="17"/>
      <c r="E15" s="18"/>
      <c r="F15" s="19"/>
      <c r="G15" s="20"/>
      <c r="H15" s="21"/>
      <c r="I15" s="21"/>
      <c r="J15" s="41"/>
      <c r="L15" s="42"/>
    </row>
    <row r="16" spans="1:12">
      <c r="A16" s="15">
        <f t="shared" si="0"/>
        <v>10</v>
      </c>
      <c r="B16" s="16"/>
      <c r="C16" s="16"/>
      <c r="D16" s="17"/>
      <c r="E16" s="18"/>
      <c r="F16" s="19"/>
      <c r="G16" s="20"/>
      <c r="H16" s="21"/>
      <c r="I16" s="21"/>
      <c r="J16" s="41"/>
      <c r="L16" s="42"/>
    </row>
    <row r="17" spans="1:12">
      <c r="A17" s="22"/>
      <c r="B17" s="23"/>
      <c r="C17" s="24"/>
      <c r="D17" s="25"/>
      <c r="E17" s="23"/>
      <c r="F17" s="19"/>
      <c r="G17" s="20"/>
      <c r="H17" s="21"/>
      <c r="I17" s="21"/>
      <c r="J17" s="41"/>
      <c r="L17" s="42"/>
    </row>
    <row r="18" spans="1:12">
      <c r="A18" s="26"/>
      <c r="B18" s="23"/>
      <c r="C18" s="24"/>
      <c r="D18" s="25"/>
      <c r="E18" s="23"/>
      <c r="F18" s="19"/>
      <c r="G18" s="20"/>
      <c r="H18" s="21"/>
      <c r="I18" s="21"/>
      <c r="J18" s="41"/>
      <c r="L18" s="42"/>
    </row>
    <row r="19" spans="1:13">
      <c r="A19" s="27"/>
      <c r="B19" s="334" t="s">
        <v>110</v>
      </c>
      <c r="C19" s="334"/>
      <c r="D19" s="334"/>
      <c r="E19" s="334"/>
      <c r="F19" s="30">
        <f>ROUND(SUM(F7:F18),2)</f>
        <v>0</v>
      </c>
      <c r="G19" s="31" t="e">
        <f>IF(#REF!&lt;&gt;"B","",ROUND(SUM(G7:G18),2))</f>
        <v>#REF!</v>
      </c>
      <c r="H19" s="32" t="e">
        <f>IF(#REF!&lt;&gt;"B","",ROUND(SUM(H7:H18),2))</f>
        <v>#REF!</v>
      </c>
      <c r="I19" s="43" t="e">
        <f>IF(#REF!&lt;&gt;"B","",IF(F19=0,0,ROUND(H19/ABS(F19),4)))</f>
        <v>#REF!</v>
      </c>
      <c r="J19" s="44"/>
      <c r="L19" s="45"/>
      <c r="M19" s="46" t="str">
        <f>IF(F19-L19=0,"OK","F")</f>
        <v>OK</v>
      </c>
    </row>
    <row r="20" spans="1:10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1">
      <c r="A21" s="34" t="e">
        <f>"被评估企业填表人："&amp;#REF!</f>
        <v>#REF!</v>
      </c>
      <c r="B21" s="35"/>
      <c r="C21" s="35"/>
      <c r="D21" s="35"/>
      <c r="E21" s="35"/>
      <c r="F21" s="35"/>
      <c r="G21" s="33"/>
      <c r="H21" s="33"/>
      <c r="I21" s="33"/>
      <c r="J21" s="47" t="e">
        <f>IF(#REF!="B","评估人员:"&amp;#REF!,"")</f>
        <v>#REF!</v>
      </c>
      <c r="K21" s="48"/>
    </row>
    <row r="22" spans="1:10">
      <c r="A22" s="34" t="e">
        <f>"填表日期："&amp;#REF!</f>
        <v>#REF!</v>
      </c>
      <c r="B22" s="35"/>
      <c r="C22" s="35"/>
      <c r="D22" s="35"/>
      <c r="E22" s="35"/>
      <c r="F22" s="35"/>
      <c r="G22" s="33"/>
      <c r="H22" s="33"/>
      <c r="I22" s="33"/>
      <c r="J22" s="33"/>
    </row>
  </sheetData>
  <printOptions horizontalCentered="1"/>
  <pageMargins left="0.31496062992126" right="0.31496062992126" top="0.94488188976378" bottom="0.748031496062992" header="0.31496062992126" footer="0.31496062992126"/>
  <pageSetup paperSize="9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Y z R U G L U G m + o A A A A + A A A A B I A H A B D b 2 5 m a W c v U G F j a 2 F n Z S 5 4 b W w g o h g A K K A U A A A A A A A A A A A A A A A A A A A A A A A A A A A A h Y / B C o J A F E V / R W b v P G e k E n m O C 7 c Z Q R B t B 5 1 0 S M f Q M a V f a 9 E n 9 Q s J Z b V r e S / n w r m P 2 x 3 j s a 6 c i 2 o 7 3 Z i I M O o R R 5 m s y b U p I t L b o x u Q W O B W Z i d Z K G e C T R e O n Y 5 I a e 0 5 B B i G g Q 4 + b d o C u O c x O K T r X V a q W r r a d F a a T J H P K v + / I g L 3 L x n B a c D o I v A Z X S 0 5 w l x j q s 0 X 4 Z M x 9 R B + S k z 6 y v a t E t f S T T Y I c 0 R 4 v x B P U E s D B B Q A A g A I A K 2 M 0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t j N F Q K I p H u A 4 A A A A R A A A A E w A c A E Z v c m 1 1 b G F z L 1 N l Y 3 R p b 2 4 x L m 0 g o h g A K K A U A A A A A A A A A A A A A A A A A A A A A A A A A A A A K 0 5 N L s n M z 1 M I h t C G 1 g B Q S w E C L Q A U A A I A C A C t j N F Q Y t Q a b 6 g A A A D 4 A A A A E g A A A A A A A A A A A A A A A A A A A A A A Q 2 9 u Z m l n L 1 B h Y 2 t h Z 2 U u e G 1 s U E s B A i 0 A F A A C A A g A r Y z R U A / K 6 a u k A A A A 6 Q A A A B M A A A A A A A A A A A A A A A A A 9 A A A A F t D b 2 5 0 Z W 5 0 X 1 R 5 c G V z X S 5 4 b W x Q S w E C L Q A U A A I A C A C t j N F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U i P + Y j e K J E C g A V l T i R C h D Q A A A A A C A A A A A A A Q Z g A A A A E A A C A A A A D S v b X E j E + j P 5 O K O + z H h 4 L K S K l U C H C 8 A s m i M p K w 6 I t o E Q A A A A A O g A A A A A I A A C A A A A D y h e t L M G v I m U G W v C b H B H 6 + + S B 9 S x I x l L 2 J A Q c f n 1 o N y V A A A A A Z v n j Y p 2 v Q d o y u V r O 6 G X Y H n w i J 1 a 7 D m e a D 1 5 H b h h O k v O y / K V w t E 0 U z 1 X Q E b e l 2 7 v A h s N i d 2 l X W A + k v W e X R Z y t W v W Q X s 8 h i i i t z 7 T c e a a U Q X U A A A A C Z g f t W R z M J A T v 3 n s B L d T K X O 3 W 5 p J w X A L i + J A N g 4 6 f f i Y E + E d M X 8 j 0 v 2 p y 2 j z A w X J E c b E O s b P k u z V h e M s z c u a J j < / D a t a M a s h u p > 
</file>

<file path=customXml/itemProps1.xml><?xml version="1.0" encoding="utf-8"?>
<ds:datastoreItem xmlns:ds="http://schemas.openxmlformats.org/officeDocument/2006/customXml" ds:itemID="{49939CC4-25B7-4F41-8669-023EB8E58FC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79</vt:i4>
      </vt:variant>
    </vt:vector>
  </HeadingPairs>
  <TitlesOfParts>
    <vt:vector size="79" baseType="lpstr">
      <vt:lpstr>说明</vt:lpstr>
      <vt:lpstr>封面</vt:lpstr>
      <vt:lpstr>目录</vt:lpstr>
      <vt:lpstr>3流资总</vt:lpstr>
      <vt:lpstr>3.1货币总</vt:lpstr>
      <vt:lpstr>3.1.1现金</vt:lpstr>
      <vt:lpstr>3.1.2银行存款</vt:lpstr>
      <vt:lpstr>3.1.3其他货币</vt:lpstr>
      <vt:lpstr>3.2交易金融</vt:lpstr>
      <vt:lpstr>3.3衍生金融</vt:lpstr>
      <vt:lpstr>3.4应收票据</vt:lpstr>
      <vt:lpstr>3.5应收账款</vt:lpstr>
      <vt:lpstr>3.6应收融资</vt:lpstr>
      <vt:lpstr>3.7预付款项</vt:lpstr>
      <vt:lpstr>3.8其他应收</vt:lpstr>
      <vt:lpstr>3.9存货</vt:lpstr>
      <vt:lpstr>3.9.1材料采购</vt:lpstr>
      <vt:lpstr>3.9.2原材料</vt:lpstr>
      <vt:lpstr>3.9.3在产品</vt:lpstr>
      <vt:lpstr>3.9.4产成品</vt:lpstr>
      <vt:lpstr>3.9.5委托加工</vt:lpstr>
      <vt:lpstr>3.9.6包装低值</vt:lpstr>
      <vt:lpstr>3.10合同资产</vt:lpstr>
      <vt:lpstr>3.11持有待售</vt:lpstr>
      <vt:lpstr>3.12-1年到期</vt:lpstr>
      <vt:lpstr>3.13其他流动</vt:lpstr>
      <vt:lpstr>4非流资总</vt:lpstr>
      <vt:lpstr>4.1债权投资</vt:lpstr>
      <vt:lpstr>4.2其他债权</vt:lpstr>
      <vt:lpstr>4.3长期应收</vt:lpstr>
      <vt:lpstr>4.4长期股权</vt:lpstr>
      <vt:lpstr>4.5权益工具</vt:lpstr>
      <vt:lpstr>4.6其他金融</vt:lpstr>
      <vt:lpstr>4.7投资性房地产</vt:lpstr>
      <vt:lpstr>4.8固资汇总</vt:lpstr>
      <vt:lpstr>4.8.1.1房屋</vt:lpstr>
      <vt:lpstr>4.8.1.2构筑物</vt:lpstr>
      <vt:lpstr>4.8.1.3管沟</vt:lpstr>
      <vt:lpstr>实物资产</vt:lpstr>
      <vt:lpstr>机器设备-危废物资</vt:lpstr>
      <vt:lpstr>机器设备-催化剂模块</vt:lpstr>
      <vt:lpstr>4.8.2.2运输设备</vt:lpstr>
      <vt:lpstr>4.8.2.3电子设备</vt:lpstr>
      <vt:lpstr>4.8.2.4其他设备</vt:lpstr>
      <vt:lpstr>4.9在建工程</vt:lpstr>
      <vt:lpstr>4.9.1建筑工程</vt:lpstr>
      <vt:lpstr>4.9.2设备工程</vt:lpstr>
      <vt:lpstr>4.9.3其他工程</vt:lpstr>
      <vt:lpstr>4.13无形资产</vt:lpstr>
      <vt:lpstr>4.13.1土地使用权</vt:lpstr>
      <vt:lpstr>4.13.2其他无形</vt:lpstr>
      <vt:lpstr>4.14开发支出</vt:lpstr>
      <vt:lpstr>4.15商誉</vt:lpstr>
      <vt:lpstr>4.16长期待摊</vt:lpstr>
      <vt:lpstr>4.17递延资产</vt:lpstr>
      <vt:lpstr>4.18其他非流资</vt:lpstr>
      <vt:lpstr>5流负总</vt:lpstr>
      <vt:lpstr>5.1短借款</vt:lpstr>
      <vt:lpstr>5.2交易金融负债</vt:lpstr>
      <vt:lpstr>5.3衍生金融负债</vt:lpstr>
      <vt:lpstr>5.4应付票据</vt:lpstr>
      <vt:lpstr>5.5应付账款</vt:lpstr>
      <vt:lpstr>5.6预收款</vt:lpstr>
      <vt:lpstr>5.7合同债</vt:lpstr>
      <vt:lpstr>5.8应付薪酬</vt:lpstr>
      <vt:lpstr>5.9应交税</vt:lpstr>
      <vt:lpstr>5.10其他应付</vt:lpstr>
      <vt:lpstr>5.11持有待售负债</vt:lpstr>
      <vt:lpstr>5.12年内到期非流负债</vt:lpstr>
      <vt:lpstr>5.13其他流负债</vt:lpstr>
      <vt:lpstr>6非流负总</vt:lpstr>
      <vt:lpstr>6.1长期借款</vt:lpstr>
      <vt:lpstr>6.2应付债券</vt:lpstr>
      <vt:lpstr>6.3租赁负债</vt:lpstr>
      <vt:lpstr>6.4长期应付</vt:lpstr>
      <vt:lpstr>6.5预计负债</vt:lpstr>
      <vt:lpstr>6.6递延收益</vt:lpstr>
      <vt:lpstr>6.7递延税负</vt:lpstr>
      <vt:lpstr>6.8其他非流负债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zhangjian</dc:creator>
  <cp:lastModifiedBy>寻.</cp:lastModifiedBy>
  <dcterms:created xsi:type="dcterms:W3CDTF">2018-01-05T07:28:00Z</dcterms:created>
  <cp:lastPrinted>2023-02-09T08:27:00Z</cp:lastPrinted>
  <dcterms:modified xsi:type="dcterms:W3CDTF">2023-05-22T14:26:34Z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AAAB519C1DB9475DAED30C5AB5B0F666_13</vt:lpwstr>
  </property>
</Properties>
</file>